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Instrucciones" sheetId="1" r:id="rId1"/>
    <sheet name="Registro de asistencia" sheetId="2" r:id="rId2"/>
    <sheet name="Resumen por empleado" sheetId="3" r:id="rId3"/>
    <sheet name="Resumen del periodo" sheetId="4" r:id="rId4"/>
    <sheet name="Catálogos" sheetId="5" r:id="rId5"/>
    <sheet name="Festivos México" sheetId="6" r:id="rId6"/>
  </sheets>
  <definedNames>
    <definedName name="ListaEmpleados">'Catálogos'!$D$3:$D$52</definedName>
    <definedName name="ListaEstatus">'Catálogos'!$B$3:$B$8</definedName>
    <definedName name="ListaTipoDia">'Catálogos'!$B$10:$B$12</definedName>
    <definedName name="ListaJornada">'Catálogos'!$B$14:$B$17</definedName>
    <definedName name="_xlnm._FilterDatabase" localSheetId="1">'Registro de asistencia'!A1:M251</definedName>
    <definedName name="_xlnm._FilterDatabase" localSheetId="5">'Festivos México'!A1:C9</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3">
    <numFmt numFmtId="56" formatCode="&quot;上午/下午 &quot;hh&quot;時&quot;mm&quot;分&quot;ss&quot;秒 &quot;"/>
    <numFmt numFmtId="60" formatCode="yyyy-mm-dd"/>
    <numFmt numFmtId="61" formatCode="hh:mm"/>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applyNumberFormat="1"/>
    <xf numFmtId="60" fontId="0" fillId="0" borderId="0" xfId="0" applyNumberFormat="1"/>
    <xf numFmtId="61" fontId="0" fillId="0" borderId="0" xfId="0" applyNumberFormat="1"/>
    <xf numFmtId="2" fontId="0" fillId="0" borderId="0" xfId="0" applyNumberFormat="1"/>
    <xf numFmtId="1"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D20"/>
  <sheetViews>
    <sheetView workbookViewId="0"/>
  </sheetViews>
  <cols>
    <col min="1" max="1" width="20.83203125" customWidth="1"/>
    <col min="2" max="2" width="25.83203125" customWidth="1"/>
    <col min="3" max="3" width="25.83203125" customWidth="1"/>
    <col min="4" max="4" width="25.83203125" customWidth="1"/>
  </cols>
  <sheetData>
    <row r="1">
      <c r="A1" t="str">
        <v>Plantilla de control de asistencia Horix</v>
      </c>
      <c r="B1" t="str">
        <v/>
      </c>
      <c r="C1" t="str">
        <v/>
      </c>
      <c r="D1" t="str">
        <v/>
      </c>
    </row>
    <row r="2">
      <c r="A2" t="str">
        <v/>
      </c>
      <c r="B2" t="str">
        <v/>
      </c>
      <c r="C2" t="str">
        <v/>
      </c>
      <c r="D2" t="str">
        <v/>
      </c>
    </row>
    <row r="3">
      <c r="A3" t="str">
        <v>Esta plantilla te ayuda a registrar asistencia, entradas, salidas, descansos, retardos, faltas, permisos, vacaciones y horas trabajadas.</v>
      </c>
      <c r="B3" t="str">
        <v/>
      </c>
      <c r="C3" t="str">
        <v/>
      </c>
      <c r="D3" t="str">
        <v/>
      </c>
    </row>
    <row r="4">
      <c r="A4" t="str">
        <v/>
      </c>
      <c r="B4" t="str">
        <v/>
      </c>
      <c r="C4" t="str">
        <v/>
      </c>
      <c r="D4" t="str">
        <v/>
      </c>
    </row>
    <row r="5">
      <c r="A5" t="str">
        <v>Cómo usarla:</v>
      </c>
      <c r="B5" t="str">
        <v/>
      </c>
      <c r="C5" t="str">
        <v/>
      </c>
      <c r="D5" t="str">
        <v/>
      </c>
    </row>
    <row r="6">
      <c r="A6" t="str">
        <v>1. Agrega o edita empleados en la sección "Empleados" de la hoja "Catálogos".</v>
      </c>
      <c r="B6" t="str">
        <v/>
      </c>
      <c r="C6" t="str">
        <v/>
      </c>
      <c r="D6" t="str">
        <v/>
      </c>
    </row>
    <row r="7">
      <c r="A7" t="str">
        <v>2. En "Registro de asistencia", captura fecha, ID empleado, entrada, salida, descanso y estatus.</v>
      </c>
      <c r="B7" t="str">
        <v/>
      </c>
      <c r="C7" t="str">
        <v/>
      </c>
      <c r="D7" t="str">
        <v/>
      </c>
    </row>
    <row r="8">
      <c r="A8" t="str">
        <v>3. Empleado, área, hora esperada y tipo de día se completan desde Catálogos y Festivos México.</v>
      </c>
      <c r="B8" t="str">
        <v/>
      </c>
      <c r="C8" t="str">
        <v/>
      </c>
      <c r="D8" t="str">
        <v/>
      </c>
    </row>
    <row r="9">
      <c r="A9" t="str">
        <v>4. Revisa los resúmenes por empleado y del periodo; ambos se actualizan con el registro.</v>
      </c>
      <c r="B9" t="str">
        <v/>
      </c>
      <c r="C9" t="str">
        <v/>
      </c>
      <c r="D9" t="str">
        <v/>
      </c>
    </row>
    <row r="10">
      <c r="A10" t="str">
        <v>5. Usa la calculadora gratuita de Horix si quieres revisar horas trabajadas y posibles horas extra.</v>
      </c>
      <c r="B10" t="str">
        <v/>
      </c>
      <c r="C10" t="str">
        <v/>
      </c>
      <c r="D10" t="str">
        <v/>
      </c>
    </row>
    <row r="11">
      <c r="A11" t="str">
        <v/>
      </c>
      <c r="B11" t="str">
        <v/>
      </c>
      <c r="C11" t="str">
        <v/>
      </c>
      <c r="D11" t="str">
        <v/>
      </c>
    </row>
    <row r="12">
      <c r="A12" t="str">
        <v>Privacidad:</v>
      </c>
      <c r="B12" t="str">
        <v/>
      </c>
      <c r="C12" t="str">
        <v/>
      </c>
      <c r="D12" t="str">
        <v/>
      </c>
    </row>
    <row r="13">
      <c r="A13" t="str">
        <v>Tus datos se quedan en tu archivo. Horix no recibe ni guarda la información que escribas en esta plantilla.</v>
      </c>
      <c r="B13" t="str">
        <v/>
      </c>
      <c r="C13" t="str">
        <v/>
      </c>
      <c r="D13" t="str">
        <v/>
      </c>
    </row>
    <row r="14">
      <c r="A14" t="str">
        <v/>
      </c>
      <c r="B14" t="str">
        <v/>
      </c>
      <c r="C14" t="str">
        <v/>
      </c>
      <c r="D14" t="str">
        <v/>
      </c>
    </row>
    <row r="15">
      <c r="A15" t="str">
        <v>Aviso:</v>
      </c>
      <c r="B15" t="str">
        <v/>
      </c>
      <c r="C15" t="str">
        <v/>
      </c>
      <c r="D15" t="str">
        <v/>
      </c>
    </row>
    <row r="16">
      <c r="A16" t="str">
        <v>Esta plantilla es una herramienta informativa para control interno. No sustituye asesoría laboral, fiscal, legal ni criterios específicos de nómina. Los cálculos pueden variar según contrato, política interna, tipo de jornada, calendario laboral y legislación aplicable.</v>
      </c>
      <c r="B16" t="str">
        <v/>
      </c>
      <c r="C16" t="str">
        <v/>
      </c>
      <c r="D16" t="str">
        <v/>
      </c>
    </row>
    <row r="17">
      <c r="A17" t="str">
        <v/>
      </c>
      <c r="B17" t="str">
        <v/>
      </c>
      <c r="C17" t="str">
        <v/>
      </c>
      <c r="D17" t="str">
        <v/>
      </c>
    </row>
    <row r="18">
      <c r="A18" t="str">
        <v>Tip:</v>
      </c>
      <c r="B18" t="str">
        <v/>
      </c>
      <c r="C18" t="str">
        <v/>
      </c>
      <c r="D18" t="str">
        <v/>
      </c>
    </row>
    <row r="19">
      <c r="A19" t="str">
        <v>Si quieres calcular horas trabajadas o revisar posibles horas extra, descarga también la versión CSV y súbela a la calculadora gratuita de Horix.</v>
      </c>
      <c r="B19" t="str">
        <v/>
      </c>
      <c r="C19" t="str">
        <v/>
      </c>
      <c r="D19" t="str">
        <v/>
      </c>
    </row>
    <row r="20">
      <c r="A20" t="str">
        <v>Calculadora de horas trabajadas: https://www.myhorix.com/recursos/calculadora-horas-trabajadas/</v>
      </c>
      <c r="B20" t="str">
        <v/>
      </c>
      <c r="C20" t="str">
        <v/>
      </c>
      <c r="D20" t="str">
        <v/>
      </c>
    </row>
  </sheetData>
  <mergeCells count="15">
    <mergeCell ref="A1:D1"/>
    <mergeCell ref="A3:D3"/>
    <mergeCell ref="A5:D5"/>
    <mergeCell ref="A6:D6"/>
    <mergeCell ref="A7:D7"/>
    <mergeCell ref="A8:D8"/>
    <mergeCell ref="A9:D9"/>
    <mergeCell ref="A10:D10"/>
    <mergeCell ref="A12:D12"/>
    <mergeCell ref="A13:D13"/>
    <mergeCell ref="A15:D15"/>
    <mergeCell ref="A16:D16"/>
    <mergeCell ref="A18:D18"/>
    <mergeCell ref="A19:D19"/>
    <mergeCell ref="A20:D20"/>
  </mergeCells>
  <ignoredErrors>
    <ignoredError numberStoredAsText="1" sqref="A1:D20"/>
  </ignoredErrors>
</worksheet>
</file>

<file path=xl/worksheets/sheet2.xml><?xml version="1.0" encoding="utf-8"?>
<worksheet xmlns="http://schemas.openxmlformats.org/spreadsheetml/2006/main" xmlns:r="http://schemas.openxmlformats.org/officeDocument/2006/relationships">
  <dimension ref="A1:M251"/>
  <sheetViews>
    <sheetView workbookViewId="0"/>
  </sheetViews>
  <cols>
    <col min="1" max="1" width="12.83203125" customWidth="1"/>
    <col min="2" max="2" width="22.83203125" customWidth="1"/>
    <col min="3" max="3" width="12.83203125" customWidth="1"/>
    <col min="4" max="4" width="18.83203125" customWidth="1"/>
    <col min="5" max="5" width="11.83203125" customWidth="1"/>
    <col min="6" max="6" width="11.83203125" customWidth="1"/>
    <col min="7" max="7" width="12.83203125" customWidth="1"/>
    <col min="8" max="8" width="14.83203125" customWidth="1"/>
    <col min="9" max="9" width="22.83203125" customWidth="1"/>
    <col min="10" max="10" width="12.83203125" customWidth="1"/>
    <col min="11" max="11" width="12.83203125" customWidth="1"/>
    <col min="12" max="12" width="12.83203125" customWidth="1"/>
    <col min="13" max="13" width="28.83203125" customWidth="1"/>
  </cols>
  <sheetData>
    <row r="1">
      <c r="A1" t="str">
        <v>Fecha</v>
      </c>
      <c r="B1" t="str">
        <v>Empleado</v>
      </c>
      <c r="C1" t="str">
        <v>ID empleado</v>
      </c>
      <c r="D1" t="str">
        <v>Área / equipo</v>
      </c>
      <c r="E1" t="str">
        <v>Hora entrada</v>
      </c>
      <c r="F1" t="str">
        <v>Hora salida</v>
      </c>
      <c r="G1" t="str">
        <v>Descanso min</v>
      </c>
      <c r="H1" t="str">
        <v>Horas trabajadas</v>
      </c>
      <c r="I1" t="str">
        <v>Hora esperada entrada</v>
      </c>
      <c r="J1" t="str">
        <v>Retardo min</v>
      </c>
      <c r="K1" t="str">
        <v>Estatus</v>
      </c>
      <c r="L1" t="str">
        <v>Tipo de día</v>
      </c>
      <c r="M1" t="str">
        <v>Observaciones</v>
      </c>
    </row>
    <row r="2">
      <c r="A2" s="1">
        <v>46204</v>
      </c>
      <c r="B2" t="str">
        <f>IFERROR(INDEX('Catálogos'!$E$3:$E$52,MATCH(C2,'Catálogos'!$D$3:$D$52,0)),"")</f>
        <v>Ana López</v>
      </c>
      <c r="C2" t="str">
        <v>EMP001</v>
      </c>
      <c r="D2" t="str">
        <f>IFERROR(INDEX('Catálogos'!$F$3:$F$52,MATCH(C2,'Catálogos'!$D$3:$D$52,0)),"")</f>
        <v>Operaciones</v>
      </c>
      <c r="E2" s="2">
        <v>0.375</v>
      </c>
      <c r="F2" s="2">
        <v>0.75</v>
      </c>
      <c r="G2">
        <v>60</v>
      </c>
      <c r="H2" s="3">
        <f>IF(C2="","",IF(AND(K2="Asistió",ISNUMBER(E2),ISNUMBER(F2)),MAX(0,IF(F2&lt;E2,((F2+1-E2)*24),((F2-E2)*24))-(N(G2)/60)),0))</f>
        <v>8</v>
      </c>
      <c r="I2" s="2">
        <f>IFERROR(INDEX('Catálogos'!$G$3:$G$52,MATCH(C2,'Catálogos'!$D$3:$D$52,0)),"")</f>
        <v>0.375</v>
      </c>
      <c r="J2" s="4">
        <f>IF(C2="","",IF(AND(K2="Asistió",ISNUMBER(E2),ISNUMBER(I2)),MAX(0,(E2-I2)*1440),0))</f>
        <v>0</v>
      </c>
      <c r="K2" t="str">
        <v>Asistió</v>
      </c>
      <c r="L2" t="str">
        <f>IF(A2="","",IF(COUNTIF('Festivos México'!$A$2:$A$50,A2)&gt;0,"Festivo","Normal"))</f>
        <v>Normal</v>
      </c>
      <c r="M2" t="str">
        <v>—</v>
      </c>
    </row>
    <row r="3">
      <c r="A3" s="1">
        <v>46204</v>
      </c>
      <c r="B3" t="str">
        <f>IFERROR(INDEX('Catálogos'!$E$3:$E$52,MATCH(C3,'Catálogos'!$D$3:$D$52,0)),"")</f>
        <v>Carlos Pérez</v>
      </c>
      <c r="C3" t="str">
        <v>EMP002</v>
      </c>
      <c r="D3" t="str">
        <f>IFERROR(INDEX('Catálogos'!$F$3:$F$52,MATCH(C3,'Catálogos'!$D$3:$D$52,0)),"")</f>
        <v>Ventas</v>
      </c>
      <c r="E3" s="2">
        <v>0.3854166666666667</v>
      </c>
      <c r="F3" s="2">
        <v>0.75</v>
      </c>
      <c r="G3">
        <v>60</v>
      </c>
      <c r="H3" s="3">
        <f>IF(C3="","",IF(AND(K3="Asistió",ISNUMBER(E3),ISNUMBER(F3)),MAX(0,IF(F3&lt;E3,((F3+1-E3)*24),((F3-E3)*24))-(N(G3)/60)),0))</f>
        <v>7.75</v>
      </c>
      <c r="I3" s="2">
        <f>IFERROR(INDEX('Catálogos'!$G$3:$G$52,MATCH(C3,'Catálogos'!$D$3:$D$52,0)),"")</f>
        <v>0.375</v>
      </c>
      <c r="J3" s="4">
        <f>IF(C3="","",IF(AND(K3="Asistió",ISNUMBER(E3),ISNUMBER(I3)),MAX(0,(E3-I3)*1440),0))</f>
        <v>15</v>
      </c>
      <c r="K3" t="str">
        <v>Asistió</v>
      </c>
      <c r="L3" t="str">
        <f>IF(A3="","",IF(COUNTIF('Festivos México'!$A$2:$A$50,A3)&gt;0,"Festivo","Normal"))</f>
        <v>Normal</v>
      </c>
      <c r="M3" t="str">
        <v>Retardo</v>
      </c>
    </row>
    <row r="4">
      <c r="A4" s="1">
        <v>46205</v>
      </c>
      <c r="B4" t="str">
        <f>IFERROR(INDEX('Catálogos'!$E$3:$E$52,MATCH(C4,'Catálogos'!$D$3:$D$52,0)),"")</f>
        <v>Ana López</v>
      </c>
      <c r="C4" t="str">
        <v>EMP001</v>
      </c>
      <c r="D4" t="str">
        <f>IFERROR(INDEX('Catálogos'!$F$3:$F$52,MATCH(C4,'Catálogos'!$D$3:$D$52,0)),"")</f>
        <v>Operaciones</v>
      </c>
      <c r="E4" s="2">
        <v>0.375</v>
      </c>
      <c r="F4" s="2">
        <v>0.7916666666666666</v>
      </c>
      <c r="G4">
        <v>60</v>
      </c>
      <c r="H4" s="3">
        <f>IF(C4="","",IF(AND(K4="Asistió",ISNUMBER(E4),ISNUMBER(F4)),MAX(0,IF(F4&lt;E4,((F4+1-E4)*24),((F4-E4)*24))-(N(G4)/60)),0))</f>
        <v>9</v>
      </c>
      <c r="I4" s="2">
        <f>IFERROR(INDEX('Catálogos'!$G$3:$G$52,MATCH(C4,'Catálogos'!$D$3:$D$52,0)),"")</f>
        <v>0.375</v>
      </c>
      <c r="J4" s="4">
        <f>IF(C4="","",IF(AND(K4="Asistió",ISNUMBER(E4),ISNUMBER(I4)),MAX(0,(E4-I4)*1440),0))</f>
        <v>0</v>
      </c>
      <c r="K4" t="str">
        <v>Asistió</v>
      </c>
      <c r="L4" t="str">
        <f>IF(A4="","",IF(COUNTIF('Festivos México'!$A$2:$A$50,A4)&gt;0,"Festivo","Normal"))</f>
        <v>Normal</v>
      </c>
      <c r="M4" t="str">
        <v>Jornada extendida</v>
      </c>
    </row>
    <row r="5">
      <c r="A5" s="1">
        <v>46205</v>
      </c>
      <c r="B5" t="str">
        <f>IFERROR(INDEX('Catálogos'!$E$3:$E$52,MATCH(C5,'Catálogos'!$D$3:$D$52,0)),"")</f>
        <v>María Ramírez</v>
      </c>
      <c r="C5" t="str">
        <v>EMP003</v>
      </c>
      <c r="D5" t="str">
        <f>IFERROR(INDEX('Catálogos'!$F$3:$F$52,MATCH(C5,'Catálogos'!$D$3:$D$52,0)),"")</f>
        <v>Administración</v>
      </c>
      <c r="G5">
        <v>0</v>
      </c>
      <c r="H5" s="3">
        <f>IF(C5="","",IF(AND(K5="Asistió",ISNUMBER(E5),ISNUMBER(F5)),MAX(0,IF(F5&lt;E5,((F5+1-E5)*24),((F5-E5)*24))-(N(G5)/60)),0))</f>
        <v>0</v>
      </c>
      <c r="I5" s="2">
        <f>IFERROR(INDEX('Catálogos'!$G$3:$G$52,MATCH(C5,'Catálogos'!$D$3:$D$52,0)),"")</f>
        <v>0.375</v>
      </c>
      <c r="J5" s="4">
        <f>IF(C5="","",IF(AND(K5="Asistió",ISNUMBER(E5),ISNUMBER(I5)),MAX(0,(E5-I5)*1440),0))</f>
        <v>0</v>
      </c>
      <c r="K5" t="str">
        <v>Permiso</v>
      </c>
      <c r="L5" t="str">
        <f>IF(A5="","",IF(COUNTIF('Festivos México'!$A$2:$A$50,A5)&gt;0,"Festivo","Normal"))</f>
        <v>Normal</v>
      </c>
      <c r="M5" t="str">
        <v>Permiso personal</v>
      </c>
    </row>
    <row r="6">
      <c r="B6" t="str">
        <f>IFERROR(INDEX('Catálogos'!$E$3:$E$52,MATCH(C6,'Catálogos'!$D$3:$D$52,0)),"")</f>
        <v xml:space="preserve"> </v>
      </c>
      <c r="D6" t="str">
        <f>IFERROR(INDEX('Catálogos'!$F$3:$F$52,MATCH(C6,'Catálogos'!$D$3:$D$52,0)),"")</f>
        <v xml:space="preserve"> </v>
      </c>
      <c r="H6" s="3" t="str">
        <f>IF(C6="","",IF(AND(K6="Asistió",ISNUMBER(E6),ISNUMBER(F6)),MAX(0,IF(F6&lt;E6,((F6+1-E6)*24),((F6-E6)*24))-(N(G6)/60)),0))</f>
        <v xml:space="preserve"> </v>
      </c>
      <c r="I6" s="2" t="str">
        <f>IFERROR(INDEX('Catálogos'!$G$3:$G$52,MATCH(C6,'Catálogos'!$D$3:$D$52,0)),"")</f>
        <v xml:space="preserve"> </v>
      </c>
      <c r="J6" s="4" t="str">
        <f>IF(C6="","",IF(AND(K6="Asistió",ISNUMBER(E6),ISNUMBER(I6)),MAX(0,(E6-I6)*1440),0))</f>
        <v xml:space="preserve"> </v>
      </c>
      <c r="L6" t="str">
        <f>IF(A6="","",IF(COUNTIF('Festivos México'!$A$2:$A$50,A6)&gt;0,"Festivo","Normal"))</f>
        <v xml:space="preserve"> </v>
      </c>
    </row>
    <row r="7">
      <c r="B7" t="str">
        <f>IFERROR(INDEX('Catálogos'!$E$3:$E$52,MATCH(C7,'Catálogos'!$D$3:$D$52,0)),"")</f>
        <v xml:space="preserve"> </v>
      </c>
      <c r="D7" t="str">
        <f>IFERROR(INDEX('Catálogos'!$F$3:$F$52,MATCH(C7,'Catálogos'!$D$3:$D$52,0)),"")</f>
        <v xml:space="preserve"> </v>
      </c>
      <c r="H7" s="3" t="str">
        <f>IF(C7="","",IF(AND(K7="Asistió",ISNUMBER(E7),ISNUMBER(F7)),MAX(0,IF(F7&lt;E7,((F7+1-E7)*24),((F7-E7)*24))-(N(G7)/60)),0))</f>
        <v xml:space="preserve"> </v>
      </c>
      <c r="I7" s="2" t="str">
        <f>IFERROR(INDEX('Catálogos'!$G$3:$G$52,MATCH(C7,'Catálogos'!$D$3:$D$52,0)),"")</f>
        <v xml:space="preserve"> </v>
      </c>
      <c r="J7" s="4" t="str">
        <f>IF(C7="","",IF(AND(K7="Asistió",ISNUMBER(E7),ISNUMBER(I7)),MAX(0,(E7-I7)*1440),0))</f>
        <v xml:space="preserve"> </v>
      </c>
      <c r="L7" t="str">
        <f>IF(A7="","",IF(COUNTIF('Festivos México'!$A$2:$A$50,A7)&gt;0,"Festivo","Normal"))</f>
        <v xml:space="preserve"> </v>
      </c>
    </row>
    <row r="8">
      <c r="B8" t="str">
        <f>IFERROR(INDEX('Catálogos'!$E$3:$E$52,MATCH(C8,'Catálogos'!$D$3:$D$52,0)),"")</f>
        <v xml:space="preserve"> </v>
      </c>
      <c r="D8" t="str">
        <f>IFERROR(INDEX('Catálogos'!$F$3:$F$52,MATCH(C8,'Catálogos'!$D$3:$D$52,0)),"")</f>
        <v xml:space="preserve"> </v>
      </c>
      <c r="H8" s="3" t="str">
        <f>IF(C8="","",IF(AND(K8="Asistió",ISNUMBER(E8),ISNUMBER(F8)),MAX(0,IF(F8&lt;E8,((F8+1-E8)*24),((F8-E8)*24))-(N(G8)/60)),0))</f>
        <v xml:space="preserve"> </v>
      </c>
      <c r="I8" s="2" t="str">
        <f>IFERROR(INDEX('Catálogos'!$G$3:$G$52,MATCH(C8,'Catálogos'!$D$3:$D$52,0)),"")</f>
        <v xml:space="preserve"> </v>
      </c>
      <c r="J8" s="4" t="str">
        <f>IF(C8="","",IF(AND(K8="Asistió",ISNUMBER(E8),ISNUMBER(I8)),MAX(0,(E8-I8)*1440),0))</f>
        <v xml:space="preserve"> </v>
      </c>
      <c r="L8" t="str">
        <f>IF(A8="","",IF(COUNTIF('Festivos México'!$A$2:$A$50,A8)&gt;0,"Festivo","Normal"))</f>
        <v xml:space="preserve"> </v>
      </c>
    </row>
    <row r="9">
      <c r="B9" t="str">
        <f>IFERROR(INDEX('Catálogos'!$E$3:$E$52,MATCH(C9,'Catálogos'!$D$3:$D$52,0)),"")</f>
        <v xml:space="preserve"> </v>
      </c>
      <c r="D9" t="str">
        <f>IFERROR(INDEX('Catálogos'!$F$3:$F$52,MATCH(C9,'Catálogos'!$D$3:$D$52,0)),"")</f>
        <v xml:space="preserve"> </v>
      </c>
      <c r="H9" s="3" t="str">
        <f>IF(C9="","",IF(AND(K9="Asistió",ISNUMBER(E9),ISNUMBER(F9)),MAX(0,IF(F9&lt;E9,((F9+1-E9)*24),((F9-E9)*24))-(N(G9)/60)),0))</f>
        <v xml:space="preserve"> </v>
      </c>
      <c r="I9" s="2" t="str">
        <f>IFERROR(INDEX('Catálogos'!$G$3:$G$52,MATCH(C9,'Catálogos'!$D$3:$D$52,0)),"")</f>
        <v xml:space="preserve"> </v>
      </c>
      <c r="J9" s="4" t="str">
        <f>IF(C9="","",IF(AND(K9="Asistió",ISNUMBER(E9),ISNUMBER(I9)),MAX(0,(E9-I9)*1440),0))</f>
        <v xml:space="preserve"> </v>
      </c>
      <c r="L9" t="str">
        <f>IF(A9="","",IF(COUNTIF('Festivos México'!$A$2:$A$50,A9)&gt;0,"Festivo","Normal"))</f>
        <v xml:space="preserve"> </v>
      </c>
    </row>
    <row r="10">
      <c r="B10" t="str">
        <f>IFERROR(INDEX('Catálogos'!$E$3:$E$52,MATCH(C10,'Catálogos'!$D$3:$D$52,0)),"")</f>
        <v xml:space="preserve"> </v>
      </c>
      <c r="D10" t="str">
        <f>IFERROR(INDEX('Catálogos'!$F$3:$F$52,MATCH(C10,'Catálogos'!$D$3:$D$52,0)),"")</f>
        <v xml:space="preserve"> </v>
      </c>
      <c r="H10" s="3" t="str">
        <f>IF(C10="","",IF(AND(K10="Asistió",ISNUMBER(E10),ISNUMBER(F10)),MAX(0,IF(F10&lt;E10,((F10+1-E10)*24),((F10-E10)*24))-(N(G10)/60)),0))</f>
        <v xml:space="preserve"> </v>
      </c>
      <c r="I10" s="2" t="str">
        <f>IFERROR(INDEX('Catálogos'!$G$3:$G$52,MATCH(C10,'Catálogos'!$D$3:$D$52,0)),"")</f>
        <v xml:space="preserve"> </v>
      </c>
      <c r="J10" s="4" t="str">
        <f>IF(C10="","",IF(AND(K10="Asistió",ISNUMBER(E10),ISNUMBER(I10)),MAX(0,(E10-I10)*1440),0))</f>
        <v xml:space="preserve"> </v>
      </c>
      <c r="L10" t="str">
        <f>IF(A10="","",IF(COUNTIF('Festivos México'!$A$2:$A$50,A10)&gt;0,"Festivo","Normal"))</f>
        <v xml:space="preserve"> </v>
      </c>
    </row>
    <row r="11">
      <c r="B11" t="str">
        <f>IFERROR(INDEX('Catálogos'!$E$3:$E$52,MATCH(C11,'Catálogos'!$D$3:$D$52,0)),"")</f>
        <v xml:space="preserve"> </v>
      </c>
      <c r="D11" t="str">
        <f>IFERROR(INDEX('Catálogos'!$F$3:$F$52,MATCH(C11,'Catálogos'!$D$3:$D$52,0)),"")</f>
        <v xml:space="preserve"> </v>
      </c>
      <c r="H11" s="3" t="str">
        <f>IF(C11="","",IF(AND(K11="Asistió",ISNUMBER(E11),ISNUMBER(F11)),MAX(0,IF(F11&lt;E11,((F11+1-E11)*24),((F11-E11)*24))-(N(G11)/60)),0))</f>
        <v xml:space="preserve"> </v>
      </c>
      <c r="I11" s="2" t="str">
        <f>IFERROR(INDEX('Catálogos'!$G$3:$G$52,MATCH(C11,'Catálogos'!$D$3:$D$52,0)),"")</f>
        <v xml:space="preserve"> </v>
      </c>
      <c r="J11" s="4" t="str">
        <f>IF(C11="","",IF(AND(K11="Asistió",ISNUMBER(E11),ISNUMBER(I11)),MAX(0,(E11-I11)*1440),0))</f>
        <v xml:space="preserve"> </v>
      </c>
      <c r="L11" t="str">
        <f>IF(A11="","",IF(COUNTIF('Festivos México'!$A$2:$A$50,A11)&gt;0,"Festivo","Normal"))</f>
        <v xml:space="preserve"> </v>
      </c>
    </row>
    <row r="12">
      <c r="B12" t="str">
        <f>IFERROR(INDEX('Catálogos'!$E$3:$E$52,MATCH(C12,'Catálogos'!$D$3:$D$52,0)),"")</f>
        <v xml:space="preserve"> </v>
      </c>
      <c r="D12" t="str">
        <f>IFERROR(INDEX('Catálogos'!$F$3:$F$52,MATCH(C12,'Catálogos'!$D$3:$D$52,0)),"")</f>
        <v xml:space="preserve"> </v>
      </c>
      <c r="H12" s="3" t="str">
        <f>IF(C12="","",IF(AND(K12="Asistió",ISNUMBER(E12),ISNUMBER(F12)),MAX(0,IF(F12&lt;E12,((F12+1-E12)*24),((F12-E12)*24))-(N(G12)/60)),0))</f>
        <v xml:space="preserve"> </v>
      </c>
      <c r="I12" s="2" t="str">
        <f>IFERROR(INDEX('Catálogos'!$G$3:$G$52,MATCH(C12,'Catálogos'!$D$3:$D$52,0)),"")</f>
        <v xml:space="preserve"> </v>
      </c>
      <c r="J12" s="4" t="str">
        <f>IF(C12="","",IF(AND(K12="Asistió",ISNUMBER(E12),ISNUMBER(I12)),MAX(0,(E12-I12)*1440),0))</f>
        <v xml:space="preserve"> </v>
      </c>
      <c r="L12" t="str">
        <f>IF(A12="","",IF(COUNTIF('Festivos México'!$A$2:$A$50,A12)&gt;0,"Festivo","Normal"))</f>
        <v xml:space="preserve"> </v>
      </c>
    </row>
    <row r="13">
      <c r="B13" t="str">
        <f>IFERROR(INDEX('Catálogos'!$E$3:$E$52,MATCH(C13,'Catálogos'!$D$3:$D$52,0)),"")</f>
        <v xml:space="preserve"> </v>
      </c>
      <c r="D13" t="str">
        <f>IFERROR(INDEX('Catálogos'!$F$3:$F$52,MATCH(C13,'Catálogos'!$D$3:$D$52,0)),"")</f>
        <v xml:space="preserve"> </v>
      </c>
      <c r="H13" s="3" t="str">
        <f>IF(C13="","",IF(AND(K13="Asistió",ISNUMBER(E13),ISNUMBER(F13)),MAX(0,IF(F13&lt;E13,((F13+1-E13)*24),((F13-E13)*24))-(N(G13)/60)),0))</f>
        <v xml:space="preserve"> </v>
      </c>
      <c r="I13" s="2" t="str">
        <f>IFERROR(INDEX('Catálogos'!$G$3:$G$52,MATCH(C13,'Catálogos'!$D$3:$D$52,0)),"")</f>
        <v xml:space="preserve"> </v>
      </c>
      <c r="J13" s="4" t="str">
        <f>IF(C13="","",IF(AND(K13="Asistió",ISNUMBER(E13),ISNUMBER(I13)),MAX(0,(E13-I13)*1440),0))</f>
        <v xml:space="preserve"> </v>
      </c>
      <c r="L13" t="str">
        <f>IF(A13="","",IF(COUNTIF('Festivos México'!$A$2:$A$50,A13)&gt;0,"Festivo","Normal"))</f>
        <v xml:space="preserve"> </v>
      </c>
    </row>
    <row r="14">
      <c r="B14" t="str">
        <f>IFERROR(INDEX('Catálogos'!$E$3:$E$52,MATCH(C14,'Catálogos'!$D$3:$D$52,0)),"")</f>
        <v xml:space="preserve"> </v>
      </c>
      <c r="D14" t="str">
        <f>IFERROR(INDEX('Catálogos'!$F$3:$F$52,MATCH(C14,'Catálogos'!$D$3:$D$52,0)),"")</f>
        <v xml:space="preserve"> </v>
      </c>
      <c r="H14" s="3" t="str">
        <f>IF(C14="","",IF(AND(K14="Asistió",ISNUMBER(E14),ISNUMBER(F14)),MAX(0,IF(F14&lt;E14,((F14+1-E14)*24),((F14-E14)*24))-(N(G14)/60)),0))</f>
        <v xml:space="preserve"> </v>
      </c>
      <c r="I14" s="2" t="str">
        <f>IFERROR(INDEX('Catálogos'!$G$3:$G$52,MATCH(C14,'Catálogos'!$D$3:$D$52,0)),"")</f>
        <v xml:space="preserve"> </v>
      </c>
      <c r="J14" s="4" t="str">
        <f>IF(C14="","",IF(AND(K14="Asistió",ISNUMBER(E14),ISNUMBER(I14)),MAX(0,(E14-I14)*1440),0))</f>
        <v xml:space="preserve"> </v>
      </c>
      <c r="L14" t="str">
        <f>IF(A14="","",IF(COUNTIF('Festivos México'!$A$2:$A$50,A14)&gt;0,"Festivo","Normal"))</f>
        <v xml:space="preserve"> </v>
      </c>
    </row>
    <row r="15">
      <c r="B15" t="str">
        <f>IFERROR(INDEX('Catálogos'!$E$3:$E$52,MATCH(C15,'Catálogos'!$D$3:$D$52,0)),"")</f>
        <v xml:space="preserve"> </v>
      </c>
      <c r="D15" t="str">
        <f>IFERROR(INDEX('Catálogos'!$F$3:$F$52,MATCH(C15,'Catálogos'!$D$3:$D$52,0)),"")</f>
        <v xml:space="preserve"> </v>
      </c>
      <c r="H15" s="3" t="str">
        <f>IF(C15="","",IF(AND(K15="Asistió",ISNUMBER(E15),ISNUMBER(F15)),MAX(0,IF(F15&lt;E15,((F15+1-E15)*24),((F15-E15)*24))-(N(G15)/60)),0))</f>
        <v xml:space="preserve"> </v>
      </c>
      <c r="I15" s="2" t="str">
        <f>IFERROR(INDEX('Catálogos'!$G$3:$G$52,MATCH(C15,'Catálogos'!$D$3:$D$52,0)),"")</f>
        <v xml:space="preserve"> </v>
      </c>
      <c r="J15" s="4" t="str">
        <f>IF(C15="","",IF(AND(K15="Asistió",ISNUMBER(E15),ISNUMBER(I15)),MAX(0,(E15-I15)*1440),0))</f>
        <v xml:space="preserve"> </v>
      </c>
      <c r="L15" t="str">
        <f>IF(A15="","",IF(COUNTIF('Festivos México'!$A$2:$A$50,A15)&gt;0,"Festivo","Normal"))</f>
        <v xml:space="preserve"> </v>
      </c>
    </row>
    <row r="16">
      <c r="B16" t="str">
        <f>IFERROR(INDEX('Catálogos'!$E$3:$E$52,MATCH(C16,'Catálogos'!$D$3:$D$52,0)),"")</f>
        <v xml:space="preserve"> </v>
      </c>
      <c r="D16" t="str">
        <f>IFERROR(INDEX('Catálogos'!$F$3:$F$52,MATCH(C16,'Catálogos'!$D$3:$D$52,0)),"")</f>
        <v xml:space="preserve"> </v>
      </c>
      <c r="H16" s="3" t="str">
        <f>IF(C16="","",IF(AND(K16="Asistió",ISNUMBER(E16),ISNUMBER(F16)),MAX(0,IF(F16&lt;E16,((F16+1-E16)*24),((F16-E16)*24))-(N(G16)/60)),0))</f>
        <v xml:space="preserve"> </v>
      </c>
      <c r="I16" s="2" t="str">
        <f>IFERROR(INDEX('Catálogos'!$G$3:$G$52,MATCH(C16,'Catálogos'!$D$3:$D$52,0)),"")</f>
        <v xml:space="preserve"> </v>
      </c>
      <c r="J16" s="4" t="str">
        <f>IF(C16="","",IF(AND(K16="Asistió",ISNUMBER(E16),ISNUMBER(I16)),MAX(0,(E16-I16)*1440),0))</f>
        <v xml:space="preserve"> </v>
      </c>
      <c r="L16" t="str">
        <f>IF(A16="","",IF(COUNTIF('Festivos México'!$A$2:$A$50,A16)&gt;0,"Festivo","Normal"))</f>
        <v xml:space="preserve"> </v>
      </c>
    </row>
    <row r="17">
      <c r="B17" t="str">
        <f>IFERROR(INDEX('Catálogos'!$E$3:$E$52,MATCH(C17,'Catálogos'!$D$3:$D$52,0)),"")</f>
        <v xml:space="preserve"> </v>
      </c>
      <c r="D17" t="str">
        <f>IFERROR(INDEX('Catálogos'!$F$3:$F$52,MATCH(C17,'Catálogos'!$D$3:$D$52,0)),"")</f>
        <v xml:space="preserve"> </v>
      </c>
      <c r="H17" s="3" t="str">
        <f>IF(C17="","",IF(AND(K17="Asistió",ISNUMBER(E17),ISNUMBER(F17)),MAX(0,IF(F17&lt;E17,((F17+1-E17)*24),((F17-E17)*24))-(N(G17)/60)),0))</f>
        <v xml:space="preserve"> </v>
      </c>
      <c r="I17" s="2" t="str">
        <f>IFERROR(INDEX('Catálogos'!$G$3:$G$52,MATCH(C17,'Catálogos'!$D$3:$D$52,0)),"")</f>
        <v xml:space="preserve"> </v>
      </c>
      <c r="J17" s="4" t="str">
        <f>IF(C17="","",IF(AND(K17="Asistió",ISNUMBER(E17),ISNUMBER(I17)),MAX(0,(E17-I17)*1440),0))</f>
        <v xml:space="preserve"> </v>
      </c>
      <c r="L17" t="str">
        <f>IF(A17="","",IF(COUNTIF('Festivos México'!$A$2:$A$50,A17)&gt;0,"Festivo","Normal"))</f>
        <v xml:space="preserve"> </v>
      </c>
    </row>
    <row r="18">
      <c r="B18" t="str">
        <f>IFERROR(INDEX('Catálogos'!$E$3:$E$52,MATCH(C18,'Catálogos'!$D$3:$D$52,0)),"")</f>
        <v xml:space="preserve"> </v>
      </c>
      <c r="D18" t="str">
        <f>IFERROR(INDEX('Catálogos'!$F$3:$F$52,MATCH(C18,'Catálogos'!$D$3:$D$52,0)),"")</f>
        <v xml:space="preserve"> </v>
      </c>
      <c r="H18" s="3" t="str">
        <f>IF(C18="","",IF(AND(K18="Asistió",ISNUMBER(E18),ISNUMBER(F18)),MAX(0,IF(F18&lt;E18,((F18+1-E18)*24),((F18-E18)*24))-(N(G18)/60)),0))</f>
        <v xml:space="preserve"> </v>
      </c>
      <c r="I18" s="2" t="str">
        <f>IFERROR(INDEX('Catálogos'!$G$3:$G$52,MATCH(C18,'Catálogos'!$D$3:$D$52,0)),"")</f>
        <v xml:space="preserve"> </v>
      </c>
      <c r="J18" s="4" t="str">
        <f>IF(C18="","",IF(AND(K18="Asistió",ISNUMBER(E18),ISNUMBER(I18)),MAX(0,(E18-I18)*1440),0))</f>
        <v xml:space="preserve"> </v>
      </c>
      <c r="L18" t="str">
        <f>IF(A18="","",IF(COUNTIF('Festivos México'!$A$2:$A$50,A18)&gt;0,"Festivo","Normal"))</f>
        <v xml:space="preserve"> </v>
      </c>
    </row>
    <row r="19">
      <c r="B19" t="str">
        <f>IFERROR(INDEX('Catálogos'!$E$3:$E$52,MATCH(C19,'Catálogos'!$D$3:$D$52,0)),"")</f>
        <v xml:space="preserve"> </v>
      </c>
      <c r="D19" t="str">
        <f>IFERROR(INDEX('Catálogos'!$F$3:$F$52,MATCH(C19,'Catálogos'!$D$3:$D$52,0)),"")</f>
        <v xml:space="preserve"> </v>
      </c>
      <c r="H19" s="3" t="str">
        <f>IF(C19="","",IF(AND(K19="Asistió",ISNUMBER(E19),ISNUMBER(F19)),MAX(0,IF(F19&lt;E19,((F19+1-E19)*24),((F19-E19)*24))-(N(G19)/60)),0))</f>
        <v xml:space="preserve"> </v>
      </c>
      <c r="I19" s="2" t="str">
        <f>IFERROR(INDEX('Catálogos'!$G$3:$G$52,MATCH(C19,'Catálogos'!$D$3:$D$52,0)),"")</f>
        <v xml:space="preserve"> </v>
      </c>
      <c r="J19" s="4" t="str">
        <f>IF(C19="","",IF(AND(K19="Asistió",ISNUMBER(E19),ISNUMBER(I19)),MAX(0,(E19-I19)*1440),0))</f>
        <v xml:space="preserve"> </v>
      </c>
      <c r="L19" t="str">
        <f>IF(A19="","",IF(COUNTIF('Festivos México'!$A$2:$A$50,A19)&gt;0,"Festivo","Normal"))</f>
        <v xml:space="preserve"> </v>
      </c>
    </row>
    <row r="20">
      <c r="B20" t="str">
        <f>IFERROR(INDEX('Catálogos'!$E$3:$E$52,MATCH(C20,'Catálogos'!$D$3:$D$52,0)),"")</f>
        <v xml:space="preserve"> </v>
      </c>
      <c r="D20" t="str">
        <f>IFERROR(INDEX('Catálogos'!$F$3:$F$52,MATCH(C20,'Catálogos'!$D$3:$D$52,0)),"")</f>
        <v xml:space="preserve"> </v>
      </c>
      <c r="H20" s="3" t="str">
        <f>IF(C20="","",IF(AND(K20="Asistió",ISNUMBER(E20),ISNUMBER(F20)),MAX(0,IF(F20&lt;E20,((F20+1-E20)*24),((F20-E20)*24))-(N(G20)/60)),0))</f>
        <v xml:space="preserve"> </v>
      </c>
      <c r="I20" s="2" t="str">
        <f>IFERROR(INDEX('Catálogos'!$G$3:$G$52,MATCH(C20,'Catálogos'!$D$3:$D$52,0)),"")</f>
        <v xml:space="preserve"> </v>
      </c>
      <c r="J20" s="4" t="str">
        <f>IF(C20="","",IF(AND(K20="Asistió",ISNUMBER(E20),ISNUMBER(I20)),MAX(0,(E20-I20)*1440),0))</f>
        <v xml:space="preserve"> </v>
      </c>
      <c r="L20" t="str">
        <f>IF(A20="","",IF(COUNTIF('Festivos México'!$A$2:$A$50,A20)&gt;0,"Festivo","Normal"))</f>
        <v xml:space="preserve"> </v>
      </c>
    </row>
    <row r="21">
      <c r="B21" t="str">
        <f>IFERROR(INDEX('Catálogos'!$E$3:$E$52,MATCH(C21,'Catálogos'!$D$3:$D$52,0)),"")</f>
        <v xml:space="preserve"> </v>
      </c>
      <c r="D21" t="str">
        <f>IFERROR(INDEX('Catálogos'!$F$3:$F$52,MATCH(C21,'Catálogos'!$D$3:$D$52,0)),"")</f>
        <v xml:space="preserve"> </v>
      </c>
      <c r="H21" s="3" t="str">
        <f>IF(C21="","",IF(AND(K21="Asistió",ISNUMBER(E21),ISNUMBER(F21)),MAX(0,IF(F21&lt;E21,((F21+1-E21)*24),((F21-E21)*24))-(N(G21)/60)),0))</f>
        <v xml:space="preserve"> </v>
      </c>
      <c r="I21" s="2" t="str">
        <f>IFERROR(INDEX('Catálogos'!$G$3:$G$52,MATCH(C21,'Catálogos'!$D$3:$D$52,0)),"")</f>
        <v xml:space="preserve"> </v>
      </c>
      <c r="J21" s="4" t="str">
        <f>IF(C21="","",IF(AND(K21="Asistió",ISNUMBER(E21),ISNUMBER(I21)),MAX(0,(E21-I21)*1440),0))</f>
        <v xml:space="preserve"> </v>
      </c>
      <c r="L21" t="str">
        <f>IF(A21="","",IF(COUNTIF('Festivos México'!$A$2:$A$50,A21)&gt;0,"Festivo","Normal"))</f>
        <v xml:space="preserve"> </v>
      </c>
    </row>
    <row r="22">
      <c r="B22" t="str">
        <f>IFERROR(INDEX('Catálogos'!$E$3:$E$52,MATCH(C22,'Catálogos'!$D$3:$D$52,0)),"")</f>
        <v xml:space="preserve"> </v>
      </c>
      <c r="D22" t="str">
        <f>IFERROR(INDEX('Catálogos'!$F$3:$F$52,MATCH(C22,'Catálogos'!$D$3:$D$52,0)),"")</f>
        <v xml:space="preserve"> </v>
      </c>
      <c r="H22" s="3" t="str">
        <f>IF(C22="","",IF(AND(K22="Asistió",ISNUMBER(E22),ISNUMBER(F22)),MAX(0,IF(F22&lt;E22,((F22+1-E22)*24),((F22-E22)*24))-(N(G22)/60)),0))</f>
        <v xml:space="preserve"> </v>
      </c>
      <c r="I22" s="2" t="str">
        <f>IFERROR(INDEX('Catálogos'!$G$3:$G$52,MATCH(C22,'Catálogos'!$D$3:$D$52,0)),"")</f>
        <v xml:space="preserve"> </v>
      </c>
      <c r="J22" s="4" t="str">
        <f>IF(C22="","",IF(AND(K22="Asistió",ISNUMBER(E22),ISNUMBER(I22)),MAX(0,(E22-I22)*1440),0))</f>
        <v xml:space="preserve"> </v>
      </c>
      <c r="L22" t="str">
        <f>IF(A22="","",IF(COUNTIF('Festivos México'!$A$2:$A$50,A22)&gt;0,"Festivo","Normal"))</f>
        <v xml:space="preserve"> </v>
      </c>
    </row>
    <row r="23">
      <c r="B23" t="str">
        <f>IFERROR(INDEX('Catálogos'!$E$3:$E$52,MATCH(C23,'Catálogos'!$D$3:$D$52,0)),"")</f>
        <v xml:space="preserve"> </v>
      </c>
      <c r="D23" t="str">
        <f>IFERROR(INDEX('Catálogos'!$F$3:$F$52,MATCH(C23,'Catálogos'!$D$3:$D$52,0)),"")</f>
        <v xml:space="preserve"> </v>
      </c>
      <c r="H23" s="3" t="str">
        <f>IF(C23="","",IF(AND(K23="Asistió",ISNUMBER(E23),ISNUMBER(F23)),MAX(0,IF(F23&lt;E23,((F23+1-E23)*24),((F23-E23)*24))-(N(G23)/60)),0))</f>
        <v xml:space="preserve"> </v>
      </c>
      <c r="I23" s="2" t="str">
        <f>IFERROR(INDEX('Catálogos'!$G$3:$G$52,MATCH(C23,'Catálogos'!$D$3:$D$52,0)),"")</f>
        <v xml:space="preserve"> </v>
      </c>
      <c r="J23" s="4" t="str">
        <f>IF(C23="","",IF(AND(K23="Asistió",ISNUMBER(E23),ISNUMBER(I23)),MAX(0,(E23-I23)*1440),0))</f>
        <v xml:space="preserve"> </v>
      </c>
      <c r="L23" t="str">
        <f>IF(A23="","",IF(COUNTIF('Festivos México'!$A$2:$A$50,A23)&gt;0,"Festivo","Normal"))</f>
        <v xml:space="preserve"> </v>
      </c>
    </row>
    <row r="24">
      <c r="B24" t="str">
        <f>IFERROR(INDEX('Catálogos'!$E$3:$E$52,MATCH(C24,'Catálogos'!$D$3:$D$52,0)),"")</f>
        <v xml:space="preserve"> </v>
      </c>
      <c r="D24" t="str">
        <f>IFERROR(INDEX('Catálogos'!$F$3:$F$52,MATCH(C24,'Catálogos'!$D$3:$D$52,0)),"")</f>
        <v xml:space="preserve"> </v>
      </c>
      <c r="H24" s="3" t="str">
        <f>IF(C24="","",IF(AND(K24="Asistió",ISNUMBER(E24),ISNUMBER(F24)),MAX(0,IF(F24&lt;E24,((F24+1-E24)*24),((F24-E24)*24))-(N(G24)/60)),0))</f>
        <v xml:space="preserve"> </v>
      </c>
      <c r="I24" s="2" t="str">
        <f>IFERROR(INDEX('Catálogos'!$G$3:$G$52,MATCH(C24,'Catálogos'!$D$3:$D$52,0)),"")</f>
        <v xml:space="preserve"> </v>
      </c>
      <c r="J24" s="4" t="str">
        <f>IF(C24="","",IF(AND(K24="Asistió",ISNUMBER(E24),ISNUMBER(I24)),MAX(0,(E24-I24)*1440),0))</f>
        <v xml:space="preserve"> </v>
      </c>
      <c r="L24" t="str">
        <f>IF(A24="","",IF(COUNTIF('Festivos México'!$A$2:$A$50,A24)&gt;0,"Festivo","Normal"))</f>
        <v xml:space="preserve"> </v>
      </c>
    </row>
    <row r="25">
      <c r="B25" t="str">
        <f>IFERROR(INDEX('Catálogos'!$E$3:$E$52,MATCH(C25,'Catálogos'!$D$3:$D$52,0)),"")</f>
        <v xml:space="preserve"> </v>
      </c>
      <c r="D25" t="str">
        <f>IFERROR(INDEX('Catálogos'!$F$3:$F$52,MATCH(C25,'Catálogos'!$D$3:$D$52,0)),"")</f>
        <v xml:space="preserve"> </v>
      </c>
      <c r="H25" s="3" t="str">
        <f>IF(C25="","",IF(AND(K25="Asistió",ISNUMBER(E25),ISNUMBER(F25)),MAX(0,IF(F25&lt;E25,((F25+1-E25)*24),((F25-E25)*24))-(N(G25)/60)),0))</f>
        <v xml:space="preserve"> </v>
      </c>
      <c r="I25" s="2" t="str">
        <f>IFERROR(INDEX('Catálogos'!$G$3:$G$52,MATCH(C25,'Catálogos'!$D$3:$D$52,0)),"")</f>
        <v xml:space="preserve"> </v>
      </c>
      <c r="J25" s="4" t="str">
        <f>IF(C25="","",IF(AND(K25="Asistió",ISNUMBER(E25),ISNUMBER(I25)),MAX(0,(E25-I25)*1440),0))</f>
        <v xml:space="preserve"> </v>
      </c>
      <c r="L25" t="str">
        <f>IF(A25="","",IF(COUNTIF('Festivos México'!$A$2:$A$50,A25)&gt;0,"Festivo","Normal"))</f>
        <v xml:space="preserve"> </v>
      </c>
    </row>
    <row r="26">
      <c r="B26" t="str">
        <f>IFERROR(INDEX('Catálogos'!$E$3:$E$52,MATCH(C26,'Catálogos'!$D$3:$D$52,0)),"")</f>
        <v xml:space="preserve"> </v>
      </c>
      <c r="D26" t="str">
        <f>IFERROR(INDEX('Catálogos'!$F$3:$F$52,MATCH(C26,'Catálogos'!$D$3:$D$52,0)),"")</f>
        <v xml:space="preserve"> </v>
      </c>
      <c r="H26" s="3" t="str">
        <f>IF(C26="","",IF(AND(K26="Asistió",ISNUMBER(E26),ISNUMBER(F26)),MAX(0,IF(F26&lt;E26,((F26+1-E26)*24),((F26-E26)*24))-(N(G26)/60)),0))</f>
        <v xml:space="preserve"> </v>
      </c>
      <c r="I26" s="2" t="str">
        <f>IFERROR(INDEX('Catálogos'!$G$3:$G$52,MATCH(C26,'Catálogos'!$D$3:$D$52,0)),"")</f>
        <v xml:space="preserve"> </v>
      </c>
      <c r="J26" s="4" t="str">
        <f>IF(C26="","",IF(AND(K26="Asistió",ISNUMBER(E26),ISNUMBER(I26)),MAX(0,(E26-I26)*1440),0))</f>
        <v xml:space="preserve"> </v>
      </c>
      <c r="L26" t="str">
        <f>IF(A26="","",IF(COUNTIF('Festivos México'!$A$2:$A$50,A26)&gt;0,"Festivo","Normal"))</f>
        <v xml:space="preserve"> </v>
      </c>
    </row>
    <row r="27">
      <c r="B27" t="str">
        <f>IFERROR(INDEX('Catálogos'!$E$3:$E$52,MATCH(C27,'Catálogos'!$D$3:$D$52,0)),"")</f>
        <v xml:space="preserve"> </v>
      </c>
      <c r="D27" t="str">
        <f>IFERROR(INDEX('Catálogos'!$F$3:$F$52,MATCH(C27,'Catálogos'!$D$3:$D$52,0)),"")</f>
        <v xml:space="preserve"> </v>
      </c>
      <c r="H27" s="3" t="str">
        <f>IF(C27="","",IF(AND(K27="Asistió",ISNUMBER(E27),ISNUMBER(F27)),MAX(0,IF(F27&lt;E27,((F27+1-E27)*24),((F27-E27)*24))-(N(G27)/60)),0))</f>
        <v xml:space="preserve"> </v>
      </c>
      <c r="I27" s="2" t="str">
        <f>IFERROR(INDEX('Catálogos'!$G$3:$G$52,MATCH(C27,'Catálogos'!$D$3:$D$52,0)),"")</f>
        <v xml:space="preserve"> </v>
      </c>
      <c r="J27" s="4" t="str">
        <f>IF(C27="","",IF(AND(K27="Asistió",ISNUMBER(E27),ISNUMBER(I27)),MAX(0,(E27-I27)*1440),0))</f>
        <v xml:space="preserve"> </v>
      </c>
      <c r="L27" t="str">
        <f>IF(A27="","",IF(COUNTIF('Festivos México'!$A$2:$A$50,A27)&gt;0,"Festivo","Normal"))</f>
        <v xml:space="preserve"> </v>
      </c>
    </row>
    <row r="28">
      <c r="B28" t="str">
        <f>IFERROR(INDEX('Catálogos'!$E$3:$E$52,MATCH(C28,'Catálogos'!$D$3:$D$52,0)),"")</f>
        <v xml:space="preserve"> </v>
      </c>
      <c r="D28" t="str">
        <f>IFERROR(INDEX('Catálogos'!$F$3:$F$52,MATCH(C28,'Catálogos'!$D$3:$D$52,0)),"")</f>
        <v xml:space="preserve"> </v>
      </c>
      <c r="H28" s="3" t="str">
        <f>IF(C28="","",IF(AND(K28="Asistió",ISNUMBER(E28),ISNUMBER(F28)),MAX(0,IF(F28&lt;E28,((F28+1-E28)*24),((F28-E28)*24))-(N(G28)/60)),0))</f>
        <v xml:space="preserve"> </v>
      </c>
      <c r="I28" s="2" t="str">
        <f>IFERROR(INDEX('Catálogos'!$G$3:$G$52,MATCH(C28,'Catálogos'!$D$3:$D$52,0)),"")</f>
        <v xml:space="preserve"> </v>
      </c>
      <c r="J28" s="4" t="str">
        <f>IF(C28="","",IF(AND(K28="Asistió",ISNUMBER(E28),ISNUMBER(I28)),MAX(0,(E28-I28)*1440),0))</f>
        <v xml:space="preserve"> </v>
      </c>
      <c r="L28" t="str">
        <f>IF(A28="","",IF(COUNTIF('Festivos México'!$A$2:$A$50,A28)&gt;0,"Festivo","Normal"))</f>
        <v xml:space="preserve"> </v>
      </c>
    </row>
    <row r="29">
      <c r="B29" t="str">
        <f>IFERROR(INDEX('Catálogos'!$E$3:$E$52,MATCH(C29,'Catálogos'!$D$3:$D$52,0)),"")</f>
        <v xml:space="preserve"> </v>
      </c>
      <c r="D29" t="str">
        <f>IFERROR(INDEX('Catálogos'!$F$3:$F$52,MATCH(C29,'Catálogos'!$D$3:$D$52,0)),"")</f>
        <v xml:space="preserve"> </v>
      </c>
      <c r="H29" s="3" t="str">
        <f>IF(C29="","",IF(AND(K29="Asistió",ISNUMBER(E29),ISNUMBER(F29)),MAX(0,IF(F29&lt;E29,((F29+1-E29)*24),((F29-E29)*24))-(N(G29)/60)),0))</f>
        <v xml:space="preserve"> </v>
      </c>
      <c r="I29" s="2" t="str">
        <f>IFERROR(INDEX('Catálogos'!$G$3:$G$52,MATCH(C29,'Catálogos'!$D$3:$D$52,0)),"")</f>
        <v xml:space="preserve"> </v>
      </c>
      <c r="J29" s="4" t="str">
        <f>IF(C29="","",IF(AND(K29="Asistió",ISNUMBER(E29),ISNUMBER(I29)),MAX(0,(E29-I29)*1440),0))</f>
        <v xml:space="preserve"> </v>
      </c>
      <c r="L29" t="str">
        <f>IF(A29="","",IF(COUNTIF('Festivos México'!$A$2:$A$50,A29)&gt;0,"Festivo","Normal"))</f>
        <v xml:space="preserve"> </v>
      </c>
    </row>
    <row r="30">
      <c r="B30" t="str">
        <f>IFERROR(INDEX('Catálogos'!$E$3:$E$52,MATCH(C30,'Catálogos'!$D$3:$D$52,0)),"")</f>
        <v xml:space="preserve"> </v>
      </c>
      <c r="D30" t="str">
        <f>IFERROR(INDEX('Catálogos'!$F$3:$F$52,MATCH(C30,'Catálogos'!$D$3:$D$52,0)),"")</f>
        <v xml:space="preserve"> </v>
      </c>
      <c r="H30" s="3" t="str">
        <f>IF(C30="","",IF(AND(K30="Asistió",ISNUMBER(E30),ISNUMBER(F30)),MAX(0,IF(F30&lt;E30,((F30+1-E30)*24),((F30-E30)*24))-(N(G30)/60)),0))</f>
        <v xml:space="preserve"> </v>
      </c>
      <c r="I30" s="2" t="str">
        <f>IFERROR(INDEX('Catálogos'!$G$3:$G$52,MATCH(C30,'Catálogos'!$D$3:$D$52,0)),"")</f>
        <v xml:space="preserve"> </v>
      </c>
      <c r="J30" s="4" t="str">
        <f>IF(C30="","",IF(AND(K30="Asistió",ISNUMBER(E30),ISNUMBER(I30)),MAX(0,(E30-I30)*1440),0))</f>
        <v xml:space="preserve"> </v>
      </c>
      <c r="L30" t="str">
        <f>IF(A30="","",IF(COUNTIF('Festivos México'!$A$2:$A$50,A30)&gt;0,"Festivo","Normal"))</f>
        <v xml:space="preserve"> </v>
      </c>
    </row>
    <row r="31">
      <c r="B31" t="str">
        <f>IFERROR(INDEX('Catálogos'!$E$3:$E$52,MATCH(C31,'Catálogos'!$D$3:$D$52,0)),"")</f>
        <v xml:space="preserve"> </v>
      </c>
      <c r="D31" t="str">
        <f>IFERROR(INDEX('Catálogos'!$F$3:$F$52,MATCH(C31,'Catálogos'!$D$3:$D$52,0)),"")</f>
        <v xml:space="preserve"> </v>
      </c>
      <c r="H31" s="3" t="str">
        <f>IF(C31="","",IF(AND(K31="Asistió",ISNUMBER(E31),ISNUMBER(F31)),MAX(0,IF(F31&lt;E31,((F31+1-E31)*24),((F31-E31)*24))-(N(G31)/60)),0))</f>
        <v xml:space="preserve"> </v>
      </c>
      <c r="I31" s="2" t="str">
        <f>IFERROR(INDEX('Catálogos'!$G$3:$G$52,MATCH(C31,'Catálogos'!$D$3:$D$52,0)),"")</f>
        <v xml:space="preserve"> </v>
      </c>
      <c r="J31" s="4" t="str">
        <f>IF(C31="","",IF(AND(K31="Asistió",ISNUMBER(E31),ISNUMBER(I31)),MAX(0,(E31-I31)*1440),0))</f>
        <v xml:space="preserve"> </v>
      </c>
      <c r="L31" t="str">
        <f>IF(A31="","",IF(COUNTIF('Festivos México'!$A$2:$A$50,A31)&gt;0,"Festivo","Normal"))</f>
        <v xml:space="preserve"> </v>
      </c>
    </row>
    <row r="32">
      <c r="B32" t="str">
        <f>IFERROR(INDEX('Catálogos'!$E$3:$E$52,MATCH(C32,'Catálogos'!$D$3:$D$52,0)),"")</f>
        <v xml:space="preserve"> </v>
      </c>
      <c r="D32" t="str">
        <f>IFERROR(INDEX('Catálogos'!$F$3:$F$52,MATCH(C32,'Catálogos'!$D$3:$D$52,0)),"")</f>
        <v xml:space="preserve"> </v>
      </c>
      <c r="H32" s="3" t="str">
        <f>IF(C32="","",IF(AND(K32="Asistió",ISNUMBER(E32),ISNUMBER(F32)),MAX(0,IF(F32&lt;E32,((F32+1-E32)*24),((F32-E32)*24))-(N(G32)/60)),0))</f>
        <v xml:space="preserve"> </v>
      </c>
      <c r="I32" s="2" t="str">
        <f>IFERROR(INDEX('Catálogos'!$G$3:$G$52,MATCH(C32,'Catálogos'!$D$3:$D$52,0)),"")</f>
        <v xml:space="preserve"> </v>
      </c>
      <c r="J32" s="4" t="str">
        <f>IF(C32="","",IF(AND(K32="Asistió",ISNUMBER(E32),ISNUMBER(I32)),MAX(0,(E32-I32)*1440),0))</f>
        <v xml:space="preserve"> </v>
      </c>
      <c r="L32" t="str">
        <f>IF(A32="","",IF(COUNTIF('Festivos México'!$A$2:$A$50,A32)&gt;0,"Festivo","Normal"))</f>
        <v xml:space="preserve"> </v>
      </c>
    </row>
    <row r="33">
      <c r="B33" t="str">
        <f>IFERROR(INDEX('Catálogos'!$E$3:$E$52,MATCH(C33,'Catálogos'!$D$3:$D$52,0)),"")</f>
        <v xml:space="preserve"> </v>
      </c>
      <c r="D33" t="str">
        <f>IFERROR(INDEX('Catálogos'!$F$3:$F$52,MATCH(C33,'Catálogos'!$D$3:$D$52,0)),"")</f>
        <v xml:space="preserve"> </v>
      </c>
      <c r="H33" s="3" t="str">
        <f>IF(C33="","",IF(AND(K33="Asistió",ISNUMBER(E33),ISNUMBER(F33)),MAX(0,IF(F33&lt;E33,((F33+1-E33)*24),((F33-E33)*24))-(N(G33)/60)),0))</f>
        <v xml:space="preserve"> </v>
      </c>
      <c r="I33" s="2" t="str">
        <f>IFERROR(INDEX('Catálogos'!$G$3:$G$52,MATCH(C33,'Catálogos'!$D$3:$D$52,0)),"")</f>
        <v xml:space="preserve"> </v>
      </c>
      <c r="J33" s="4" t="str">
        <f>IF(C33="","",IF(AND(K33="Asistió",ISNUMBER(E33),ISNUMBER(I33)),MAX(0,(E33-I33)*1440),0))</f>
        <v xml:space="preserve"> </v>
      </c>
      <c r="L33" t="str">
        <f>IF(A33="","",IF(COUNTIF('Festivos México'!$A$2:$A$50,A33)&gt;0,"Festivo","Normal"))</f>
        <v xml:space="preserve"> </v>
      </c>
    </row>
    <row r="34">
      <c r="B34" t="str">
        <f>IFERROR(INDEX('Catálogos'!$E$3:$E$52,MATCH(C34,'Catálogos'!$D$3:$D$52,0)),"")</f>
        <v xml:space="preserve"> </v>
      </c>
      <c r="D34" t="str">
        <f>IFERROR(INDEX('Catálogos'!$F$3:$F$52,MATCH(C34,'Catálogos'!$D$3:$D$52,0)),"")</f>
        <v xml:space="preserve"> </v>
      </c>
      <c r="H34" s="3" t="str">
        <f>IF(C34="","",IF(AND(K34="Asistió",ISNUMBER(E34),ISNUMBER(F34)),MAX(0,IF(F34&lt;E34,((F34+1-E34)*24),((F34-E34)*24))-(N(G34)/60)),0))</f>
        <v xml:space="preserve"> </v>
      </c>
      <c r="I34" s="2" t="str">
        <f>IFERROR(INDEX('Catálogos'!$G$3:$G$52,MATCH(C34,'Catálogos'!$D$3:$D$52,0)),"")</f>
        <v xml:space="preserve"> </v>
      </c>
      <c r="J34" s="4" t="str">
        <f>IF(C34="","",IF(AND(K34="Asistió",ISNUMBER(E34),ISNUMBER(I34)),MAX(0,(E34-I34)*1440),0))</f>
        <v xml:space="preserve"> </v>
      </c>
      <c r="L34" t="str">
        <f>IF(A34="","",IF(COUNTIF('Festivos México'!$A$2:$A$50,A34)&gt;0,"Festivo","Normal"))</f>
        <v xml:space="preserve"> </v>
      </c>
    </row>
    <row r="35">
      <c r="B35" t="str">
        <f>IFERROR(INDEX('Catálogos'!$E$3:$E$52,MATCH(C35,'Catálogos'!$D$3:$D$52,0)),"")</f>
        <v xml:space="preserve"> </v>
      </c>
      <c r="D35" t="str">
        <f>IFERROR(INDEX('Catálogos'!$F$3:$F$52,MATCH(C35,'Catálogos'!$D$3:$D$52,0)),"")</f>
        <v xml:space="preserve"> </v>
      </c>
      <c r="H35" s="3" t="str">
        <f>IF(C35="","",IF(AND(K35="Asistió",ISNUMBER(E35),ISNUMBER(F35)),MAX(0,IF(F35&lt;E35,((F35+1-E35)*24),((F35-E35)*24))-(N(G35)/60)),0))</f>
        <v xml:space="preserve"> </v>
      </c>
      <c r="I35" s="2" t="str">
        <f>IFERROR(INDEX('Catálogos'!$G$3:$G$52,MATCH(C35,'Catálogos'!$D$3:$D$52,0)),"")</f>
        <v xml:space="preserve"> </v>
      </c>
      <c r="J35" s="4" t="str">
        <f>IF(C35="","",IF(AND(K35="Asistió",ISNUMBER(E35),ISNUMBER(I35)),MAX(0,(E35-I35)*1440),0))</f>
        <v xml:space="preserve"> </v>
      </c>
      <c r="L35" t="str">
        <f>IF(A35="","",IF(COUNTIF('Festivos México'!$A$2:$A$50,A35)&gt;0,"Festivo","Normal"))</f>
        <v xml:space="preserve"> </v>
      </c>
    </row>
    <row r="36">
      <c r="B36" t="str">
        <f>IFERROR(INDEX('Catálogos'!$E$3:$E$52,MATCH(C36,'Catálogos'!$D$3:$D$52,0)),"")</f>
        <v xml:space="preserve"> </v>
      </c>
      <c r="D36" t="str">
        <f>IFERROR(INDEX('Catálogos'!$F$3:$F$52,MATCH(C36,'Catálogos'!$D$3:$D$52,0)),"")</f>
        <v xml:space="preserve"> </v>
      </c>
      <c r="H36" s="3" t="str">
        <f>IF(C36="","",IF(AND(K36="Asistió",ISNUMBER(E36),ISNUMBER(F36)),MAX(0,IF(F36&lt;E36,((F36+1-E36)*24),((F36-E36)*24))-(N(G36)/60)),0))</f>
        <v xml:space="preserve"> </v>
      </c>
      <c r="I36" s="2" t="str">
        <f>IFERROR(INDEX('Catálogos'!$G$3:$G$52,MATCH(C36,'Catálogos'!$D$3:$D$52,0)),"")</f>
        <v xml:space="preserve"> </v>
      </c>
      <c r="J36" s="4" t="str">
        <f>IF(C36="","",IF(AND(K36="Asistió",ISNUMBER(E36),ISNUMBER(I36)),MAX(0,(E36-I36)*1440),0))</f>
        <v xml:space="preserve"> </v>
      </c>
      <c r="L36" t="str">
        <f>IF(A36="","",IF(COUNTIF('Festivos México'!$A$2:$A$50,A36)&gt;0,"Festivo","Normal"))</f>
        <v xml:space="preserve"> </v>
      </c>
    </row>
    <row r="37">
      <c r="B37" t="str">
        <f>IFERROR(INDEX('Catálogos'!$E$3:$E$52,MATCH(C37,'Catálogos'!$D$3:$D$52,0)),"")</f>
        <v xml:space="preserve"> </v>
      </c>
      <c r="D37" t="str">
        <f>IFERROR(INDEX('Catálogos'!$F$3:$F$52,MATCH(C37,'Catálogos'!$D$3:$D$52,0)),"")</f>
        <v xml:space="preserve"> </v>
      </c>
      <c r="H37" s="3" t="str">
        <f>IF(C37="","",IF(AND(K37="Asistió",ISNUMBER(E37),ISNUMBER(F37)),MAX(0,IF(F37&lt;E37,((F37+1-E37)*24),((F37-E37)*24))-(N(G37)/60)),0))</f>
        <v xml:space="preserve"> </v>
      </c>
      <c r="I37" s="2" t="str">
        <f>IFERROR(INDEX('Catálogos'!$G$3:$G$52,MATCH(C37,'Catálogos'!$D$3:$D$52,0)),"")</f>
        <v xml:space="preserve"> </v>
      </c>
      <c r="J37" s="4" t="str">
        <f>IF(C37="","",IF(AND(K37="Asistió",ISNUMBER(E37),ISNUMBER(I37)),MAX(0,(E37-I37)*1440),0))</f>
        <v xml:space="preserve"> </v>
      </c>
      <c r="L37" t="str">
        <f>IF(A37="","",IF(COUNTIF('Festivos México'!$A$2:$A$50,A37)&gt;0,"Festivo","Normal"))</f>
        <v xml:space="preserve"> </v>
      </c>
    </row>
    <row r="38">
      <c r="B38" t="str">
        <f>IFERROR(INDEX('Catálogos'!$E$3:$E$52,MATCH(C38,'Catálogos'!$D$3:$D$52,0)),"")</f>
        <v xml:space="preserve"> </v>
      </c>
      <c r="D38" t="str">
        <f>IFERROR(INDEX('Catálogos'!$F$3:$F$52,MATCH(C38,'Catálogos'!$D$3:$D$52,0)),"")</f>
        <v xml:space="preserve"> </v>
      </c>
      <c r="H38" s="3" t="str">
        <f>IF(C38="","",IF(AND(K38="Asistió",ISNUMBER(E38),ISNUMBER(F38)),MAX(0,IF(F38&lt;E38,((F38+1-E38)*24),((F38-E38)*24))-(N(G38)/60)),0))</f>
        <v xml:space="preserve"> </v>
      </c>
      <c r="I38" s="2" t="str">
        <f>IFERROR(INDEX('Catálogos'!$G$3:$G$52,MATCH(C38,'Catálogos'!$D$3:$D$52,0)),"")</f>
        <v xml:space="preserve"> </v>
      </c>
      <c r="J38" s="4" t="str">
        <f>IF(C38="","",IF(AND(K38="Asistió",ISNUMBER(E38),ISNUMBER(I38)),MAX(0,(E38-I38)*1440),0))</f>
        <v xml:space="preserve"> </v>
      </c>
      <c r="L38" t="str">
        <f>IF(A38="","",IF(COUNTIF('Festivos México'!$A$2:$A$50,A38)&gt;0,"Festivo","Normal"))</f>
        <v xml:space="preserve"> </v>
      </c>
    </row>
    <row r="39">
      <c r="B39" t="str">
        <f>IFERROR(INDEX('Catálogos'!$E$3:$E$52,MATCH(C39,'Catálogos'!$D$3:$D$52,0)),"")</f>
        <v xml:space="preserve"> </v>
      </c>
      <c r="D39" t="str">
        <f>IFERROR(INDEX('Catálogos'!$F$3:$F$52,MATCH(C39,'Catálogos'!$D$3:$D$52,0)),"")</f>
        <v xml:space="preserve"> </v>
      </c>
      <c r="H39" s="3" t="str">
        <f>IF(C39="","",IF(AND(K39="Asistió",ISNUMBER(E39),ISNUMBER(F39)),MAX(0,IF(F39&lt;E39,((F39+1-E39)*24),((F39-E39)*24))-(N(G39)/60)),0))</f>
        <v xml:space="preserve"> </v>
      </c>
      <c r="I39" s="2" t="str">
        <f>IFERROR(INDEX('Catálogos'!$G$3:$G$52,MATCH(C39,'Catálogos'!$D$3:$D$52,0)),"")</f>
        <v xml:space="preserve"> </v>
      </c>
      <c r="J39" s="4" t="str">
        <f>IF(C39="","",IF(AND(K39="Asistió",ISNUMBER(E39),ISNUMBER(I39)),MAX(0,(E39-I39)*1440),0))</f>
        <v xml:space="preserve"> </v>
      </c>
      <c r="L39" t="str">
        <f>IF(A39="","",IF(COUNTIF('Festivos México'!$A$2:$A$50,A39)&gt;0,"Festivo","Normal"))</f>
        <v xml:space="preserve"> </v>
      </c>
    </row>
    <row r="40">
      <c r="B40" t="str">
        <f>IFERROR(INDEX('Catálogos'!$E$3:$E$52,MATCH(C40,'Catálogos'!$D$3:$D$52,0)),"")</f>
        <v xml:space="preserve"> </v>
      </c>
      <c r="D40" t="str">
        <f>IFERROR(INDEX('Catálogos'!$F$3:$F$52,MATCH(C40,'Catálogos'!$D$3:$D$52,0)),"")</f>
        <v xml:space="preserve"> </v>
      </c>
      <c r="H40" s="3" t="str">
        <f>IF(C40="","",IF(AND(K40="Asistió",ISNUMBER(E40),ISNUMBER(F40)),MAX(0,IF(F40&lt;E40,((F40+1-E40)*24),((F40-E40)*24))-(N(G40)/60)),0))</f>
        <v xml:space="preserve"> </v>
      </c>
      <c r="I40" s="2" t="str">
        <f>IFERROR(INDEX('Catálogos'!$G$3:$G$52,MATCH(C40,'Catálogos'!$D$3:$D$52,0)),"")</f>
        <v xml:space="preserve"> </v>
      </c>
      <c r="J40" s="4" t="str">
        <f>IF(C40="","",IF(AND(K40="Asistió",ISNUMBER(E40),ISNUMBER(I40)),MAX(0,(E40-I40)*1440),0))</f>
        <v xml:space="preserve"> </v>
      </c>
      <c r="L40" t="str">
        <f>IF(A40="","",IF(COUNTIF('Festivos México'!$A$2:$A$50,A40)&gt;0,"Festivo","Normal"))</f>
        <v xml:space="preserve"> </v>
      </c>
    </row>
    <row r="41">
      <c r="B41" t="str">
        <f>IFERROR(INDEX('Catálogos'!$E$3:$E$52,MATCH(C41,'Catálogos'!$D$3:$D$52,0)),"")</f>
        <v xml:space="preserve"> </v>
      </c>
      <c r="D41" t="str">
        <f>IFERROR(INDEX('Catálogos'!$F$3:$F$52,MATCH(C41,'Catálogos'!$D$3:$D$52,0)),"")</f>
        <v xml:space="preserve"> </v>
      </c>
      <c r="H41" s="3" t="str">
        <f>IF(C41="","",IF(AND(K41="Asistió",ISNUMBER(E41),ISNUMBER(F41)),MAX(0,IF(F41&lt;E41,((F41+1-E41)*24),((F41-E41)*24))-(N(G41)/60)),0))</f>
        <v xml:space="preserve"> </v>
      </c>
      <c r="I41" s="2" t="str">
        <f>IFERROR(INDEX('Catálogos'!$G$3:$G$52,MATCH(C41,'Catálogos'!$D$3:$D$52,0)),"")</f>
        <v xml:space="preserve"> </v>
      </c>
      <c r="J41" s="4" t="str">
        <f>IF(C41="","",IF(AND(K41="Asistió",ISNUMBER(E41),ISNUMBER(I41)),MAX(0,(E41-I41)*1440),0))</f>
        <v xml:space="preserve"> </v>
      </c>
      <c r="L41" t="str">
        <f>IF(A41="","",IF(COUNTIF('Festivos México'!$A$2:$A$50,A41)&gt;0,"Festivo","Normal"))</f>
        <v xml:space="preserve"> </v>
      </c>
    </row>
    <row r="42">
      <c r="B42" t="str">
        <f>IFERROR(INDEX('Catálogos'!$E$3:$E$52,MATCH(C42,'Catálogos'!$D$3:$D$52,0)),"")</f>
        <v xml:space="preserve"> </v>
      </c>
      <c r="D42" t="str">
        <f>IFERROR(INDEX('Catálogos'!$F$3:$F$52,MATCH(C42,'Catálogos'!$D$3:$D$52,0)),"")</f>
        <v xml:space="preserve"> </v>
      </c>
      <c r="H42" s="3" t="str">
        <f>IF(C42="","",IF(AND(K42="Asistió",ISNUMBER(E42),ISNUMBER(F42)),MAX(0,IF(F42&lt;E42,((F42+1-E42)*24),((F42-E42)*24))-(N(G42)/60)),0))</f>
        <v xml:space="preserve"> </v>
      </c>
      <c r="I42" s="2" t="str">
        <f>IFERROR(INDEX('Catálogos'!$G$3:$G$52,MATCH(C42,'Catálogos'!$D$3:$D$52,0)),"")</f>
        <v xml:space="preserve"> </v>
      </c>
      <c r="J42" s="4" t="str">
        <f>IF(C42="","",IF(AND(K42="Asistió",ISNUMBER(E42),ISNUMBER(I42)),MAX(0,(E42-I42)*1440),0))</f>
        <v xml:space="preserve"> </v>
      </c>
      <c r="L42" t="str">
        <f>IF(A42="","",IF(COUNTIF('Festivos México'!$A$2:$A$50,A42)&gt;0,"Festivo","Normal"))</f>
        <v xml:space="preserve"> </v>
      </c>
    </row>
    <row r="43">
      <c r="B43" t="str">
        <f>IFERROR(INDEX('Catálogos'!$E$3:$E$52,MATCH(C43,'Catálogos'!$D$3:$D$52,0)),"")</f>
        <v xml:space="preserve"> </v>
      </c>
      <c r="D43" t="str">
        <f>IFERROR(INDEX('Catálogos'!$F$3:$F$52,MATCH(C43,'Catálogos'!$D$3:$D$52,0)),"")</f>
        <v xml:space="preserve"> </v>
      </c>
      <c r="H43" s="3" t="str">
        <f>IF(C43="","",IF(AND(K43="Asistió",ISNUMBER(E43),ISNUMBER(F43)),MAX(0,IF(F43&lt;E43,((F43+1-E43)*24),((F43-E43)*24))-(N(G43)/60)),0))</f>
        <v xml:space="preserve"> </v>
      </c>
      <c r="I43" s="2" t="str">
        <f>IFERROR(INDEX('Catálogos'!$G$3:$G$52,MATCH(C43,'Catálogos'!$D$3:$D$52,0)),"")</f>
        <v xml:space="preserve"> </v>
      </c>
      <c r="J43" s="4" t="str">
        <f>IF(C43="","",IF(AND(K43="Asistió",ISNUMBER(E43),ISNUMBER(I43)),MAX(0,(E43-I43)*1440),0))</f>
        <v xml:space="preserve"> </v>
      </c>
      <c r="L43" t="str">
        <f>IF(A43="","",IF(COUNTIF('Festivos México'!$A$2:$A$50,A43)&gt;0,"Festivo","Normal"))</f>
        <v xml:space="preserve"> </v>
      </c>
    </row>
    <row r="44">
      <c r="B44" t="str">
        <f>IFERROR(INDEX('Catálogos'!$E$3:$E$52,MATCH(C44,'Catálogos'!$D$3:$D$52,0)),"")</f>
        <v xml:space="preserve"> </v>
      </c>
      <c r="D44" t="str">
        <f>IFERROR(INDEX('Catálogos'!$F$3:$F$52,MATCH(C44,'Catálogos'!$D$3:$D$52,0)),"")</f>
        <v xml:space="preserve"> </v>
      </c>
      <c r="H44" s="3" t="str">
        <f>IF(C44="","",IF(AND(K44="Asistió",ISNUMBER(E44),ISNUMBER(F44)),MAX(0,IF(F44&lt;E44,((F44+1-E44)*24),((F44-E44)*24))-(N(G44)/60)),0))</f>
        <v xml:space="preserve"> </v>
      </c>
      <c r="I44" s="2" t="str">
        <f>IFERROR(INDEX('Catálogos'!$G$3:$G$52,MATCH(C44,'Catálogos'!$D$3:$D$52,0)),"")</f>
        <v xml:space="preserve"> </v>
      </c>
      <c r="J44" s="4" t="str">
        <f>IF(C44="","",IF(AND(K44="Asistió",ISNUMBER(E44),ISNUMBER(I44)),MAX(0,(E44-I44)*1440),0))</f>
        <v xml:space="preserve"> </v>
      </c>
      <c r="L44" t="str">
        <f>IF(A44="","",IF(COUNTIF('Festivos México'!$A$2:$A$50,A44)&gt;0,"Festivo","Normal"))</f>
        <v xml:space="preserve"> </v>
      </c>
    </row>
    <row r="45">
      <c r="B45" t="str">
        <f>IFERROR(INDEX('Catálogos'!$E$3:$E$52,MATCH(C45,'Catálogos'!$D$3:$D$52,0)),"")</f>
        <v xml:space="preserve"> </v>
      </c>
      <c r="D45" t="str">
        <f>IFERROR(INDEX('Catálogos'!$F$3:$F$52,MATCH(C45,'Catálogos'!$D$3:$D$52,0)),"")</f>
        <v xml:space="preserve"> </v>
      </c>
      <c r="H45" s="3" t="str">
        <f>IF(C45="","",IF(AND(K45="Asistió",ISNUMBER(E45),ISNUMBER(F45)),MAX(0,IF(F45&lt;E45,((F45+1-E45)*24),((F45-E45)*24))-(N(G45)/60)),0))</f>
        <v xml:space="preserve"> </v>
      </c>
      <c r="I45" s="2" t="str">
        <f>IFERROR(INDEX('Catálogos'!$G$3:$G$52,MATCH(C45,'Catálogos'!$D$3:$D$52,0)),"")</f>
        <v xml:space="preserve"> </v>
      </c>
      <c r="J45" s="4" t="str">
        <f>IF(C45="","",IF(AND(K45="Asistió",ISNUMBER(E45),ISNUMBER(I45)),MAX(0,(E45-I45)*1440),0))</f>
        <v xml:space="preserve"> </v>
      </c>
      <c r="L45" t="str">
        <f>IF(A45="","",IF(COUNTIF('Festivos México'!$A$2:$A$50,A45)&gt;0,"Festivo","Normal"))</f>
        <v xml:space="preserve"> </v>
      </c>
    </row>
    <row r="46">
      <c r="B46" t="str">
        <f>IFERROR(INDEX('Catálogos'!$E$3:$E$52,MATCH(C46,'Catálogos'!$D$3:$D$52,0)),"")</f>
        <v xml:space="preserve"> </v>
      </c>
      <c r="D46" t="str">
        <f>IFERROR(INDEX('Catálogos'!$F$3:$F$52,MATCH(C46,'Catálogos'!$D$3:$D$52,0)),"")</f>
        <v xml:space="preserve"> </v>
      </c>
      <c r="H46" s="3" t="str">
        <f>IF(C46="","",IF(AND(K46="Asistió",ISNUMBER(E46),ISNUMBER(F46)),MAX(0,IF(F46&lt;E46,((F46+1-E46)*24),((F46-E46)*24))-(N(G46)/60)),0))</f>
        <v xml:space="preserve"> </v>
      </c>
      <c r="I46" s="2" t="str">
        <f>IFERROR(INDEX('Catálogos'!$G$3:$G$52,MATCH(C46,'Catálogos'!$D$3:$D$52,0)),"")</f>
        <v xml:space="preserve"> </v>
      </c>
      <c r="J46" s="4" t="str">
        <f>IF(C46="","",IF(AND(K46="Asistió",ISNUMBER(E46),ISNUMBER(I46)),MAX(0,(E46-I46)*1440),0))</f>
        <v xml:space="preserve"> </v>
      </c>
      <c r="L46" t="str">
        <f>IF(A46="","",IF(COUNTIF('Festivos México'!$A$2:$A$50,A46)&gt;0,"Festivo","Normal"))</f>
        <v xml:space="preserve"> </v>
      </c>
    </row>
    <row r="47">
      <c r="B47" t="str">
        <f>IFERROR(INDEX('Catálogos'!$E$3:$E$52,MATCH(C47,'Catálogos'!$D$3:$D$52,0)),"")</f>
        <v xml:space="preserve"> </v>
      </c>
      <c r="D47" t="str">
        <f>IFERROR(INDEX('Catálogos'!$F$3:$F$52,MATCH(C47,'Catálogos'!$D$3:$D$52,0)),"")</f>
        <v xml:space="preserve"> </v>
      </c>
      <c r="H47" s="3" t="str">
        <f>IF(C47="","",IF(AND(K47="Asistió",ISNUMBER(E47),ISNUMBER(F47)),MAX(0,IF(F47&lt;E47,((F47+1-E47)*24),((F47-E47)*24))-(N(G47)/60)),0))</f>
        <v xml:space="preserve"> </v>
      </c>
      <c r="I47" s="2" t="str">
        <f>IFERROR(INDEX('Catálogos'!$G$3:$G$52,MATCH(C47,'Catálogos'!$D$3:$D$52,0)),"")</f>
        <v xml:space="preserve"> </v>
      </c>
      <c r="J47" s="4" t="str">
        <f>IF(C47="","",IF(AND(K47="Asistió",ISNUMBER(E47),ISNUMBER(I47)),MAX(0,(E47-I47)*1440),0))</f>
        <v xml:space="preserve"> </v>
      </c>
      <c r="L47" t="str">
        <f>IF(A47="","",IF(COUNTIF('Festivos México'!$A$2:$A$50,A47)&gt;0,"Festivo","Normal"))</f>
        <v xml:space="preserve"> </v>
      </c>
    </row>
    <row r="48">
      <c r="B48" t="str">
        <f>IFERROR(INDEX('Catálogos'!$E$3:$E$52,MATCH(C48,'Catálogos'!$D$3:$D$52,0)),"")</f>
        <v xml:space="preserve"> </v>
      </c>
      <c r="D48" t="str">
        <f>IFERROR(INDEX('Catálogos'!$F$3:$F$52,MATCH(C48,'Catálogos'!$D$3:$D$52,0)),"")</f>
        <v xml:space="preserve"> </v>
      </c>
      <c r="H48" s="3" t="str">
        <f>IF(C48="","",IF(AND(K48="Asistió",ISNUMBER(E48),ISNUMBER(F48)),MAX(0,IF(F48&lt;E48,((F48+1-E48)*24),((F48-E48)*24))-(N(G48)/60)),0))</f>
        <v xml:space="preserve"> </v>
      </c>
      <c r="I48" s="2" t="str">
        <f>IFERROR(INDEX('Catálogos'!$G$3:$G$52,MATCH(C48,'Catálogos'!$D$3:$D$52,0)),"")</f>
        <v xml:space="preserve"> </v>
      </c>
      <c r="J48" s="4" t="str">
        <f>IF(C48="","",IF(AND(K48="Asistió",ISNUMBER(E48),ISNUMBER(I48)),MAX(0,(E48-I48)*1440),0))</f>
        <v xml:space="preserve"> </v>
      </c>
      <c r="L48" t="str">
        <f>IF(A48="","",IF(COUNTIF('Festivos México'!$A$2:$A$50,A48)&gt;0,"Festivo","Normal"))</f>
        <v xml:space="preserve"> </v>
      </c>
    </row>
    <row r="49">
      <c r="B49" t="str">
        <f>IFERROR(INDEX('Catálogos'!$E$3:$E$52,MATCH(C49,'Catálogos'!$D$3:$D$52,0)),"")</f>
        <v xml:space="preserve"> </v>
      </c>
      <c r="D49" t="str">
        <f>IFERROR(INDEX('Catálogos'!$F$3:$F$52,MATCH(C49,'Catálogos'!$D$3:$D$52,0)),"")</f>
        <v xml:space="preserve"> </v>
      </c>
      <c r="H49" s="3" t="str">
        <f>IF(C49="","",IF(AND(K49="Asistió",ISNUMBER(E49),ISNUMBER(F49)),MAX(0,IF(F49&lt;E49,((F49+1-E49)*24),((F49-E49)*24))-(N(G49)/60)),0))</f>
        <v xml:space="preserve"> </v>
      </c>
      <c r="I49" s="2" t="str">
        <f>IFERROR(INDEX('Catálogos'!$G$3:$G$52,MATCH(C49,'Catálogos'!$D$3:$D$52,0)),"")</f>
        <v xml:space="preserve"> </v>
      </c>
      <c r="J49" s="4" t="str">
        <f>IF(C49="","",IF(AND(K49="Asistió",ISNUMBER(E49),ISNUMBER(I49)),MAX(0,(E49-I49)*1440),0))</f>
        <v xml:space="preserve"> </v>
      </c>
      <c r="L49" t="str">
        <f>IF(A49="","",IF(COUNTIF('Festivos México'!$A$2:$A$50,A49)&gt;0,"Festivo","Normal"))</f>
        <v xml:space="preserve"> </v>
      </c>
    </row>
    <row r="50">
      <c r="B50" t="str">
        <f>IFERROR(INDEX('Catálogos'!$E$3:$E$52,MATCH(C50,'Catálogos'!$D$3:$D$52,0)),"")</f>
        <v xml:space="preserve"> </v>
      </c>
      <c r="D50" t="str">
        <f>IFERROR(INDEX('Catálogos'!$F$3:$F$52,MATCH(C50,'Catálogos'!$D$3:$D$52,0)),"")</f>
        <v xml:space="preserve"> </v>
      </c>
      <c r="H50" s="3" t="str">
        <f>IF(C50="","",IF(AND(K50="Asistió",ISNUMBER(E50),ISNUMBER(F50)),MAX(0,IF(F50&lt;E50,((F50+1-E50)*24),((F50-E50)*24))-(N(G50)/60)),0))</f>
        <v xml:space="preserve"> </v>
      </c>
      <c r="I50" s="2" t="str">
        <f>IFERROR(INDEX('Catálogos'!$G$3:$G$52,MATCH(C50,'Catálogos'!$D$3:$D$52,0)),"")</f>
        <v xml:space="preserve"> </v>
      </c>
      <c r="J50" s="4" t="str">
        <f>IF(C50="","",IF(AND(K50="Asistió",ISNUMBER(E50),ISNUMBER(I50)),MAX(0,(E50-I50)*1440),0))</f>
        <v xml:space="preserve"> </v>
      </c>
      <c r="L50" t="str">
        <f>IF(A50="","",IF(COUNTIF('Festivos México'!$A$2:$A$50,A50)&gt;0,"Festivo","Normal"))</f>
        <v xml:space="preserve"> </v>
      </c>
    </row>
    <row r="51">
      <c r="B51" t="str">
        <f>IFERROR(INDEX('Catálogos'!$E$3:$E$52,MATCH(C51,'Catálogos'!$D$3:$D$52,0)),"")</f>
        <v xml:space="preserve"> </v>
      </c>
      <c r="D51" t="str">
        <f>IFERROR(INDEX('Catálogos'!$F$3:$F$52,MATCH(C51,'Catálogos'!$D$3:$D$52,0)),"")</f>
        <v xml:space="preserve"> </v>
      </c>
      <c r="H51" s="3" t="str">
        <f>IF(C51="","",IF(AND(K51="Asistió",ISNUMBER(E51),ISNUMBER(F51)),MAX(0,IF(F51&lt;E51,((F51+1-E51)*24),((F51-E51)*24))-(N(G51)/60)),0))</f>
        <v xml:space="preserve"> </v>
      </c>
      <c r="I51" s="2" t="str">
        <f>IFERROR(INDEX('Catálogos'!$G$3:$G$52,MATCH(C51,'Catálogos'!$D$3:$D$52,0)),"")</f>
        <v xml:space="preserve"> </v>
      </c>
      <c r="J51" s="4" t="str">
        <f>IF(C51="","",IF(AND(K51="Asistió",ISNUMBER(E51),ISNUMBER(I51)),MAX(0,(E51-I51)*1440),0))</f>
        <v xml:space="preserve"> </v>
      </c>
      <c r="L51" t="str">
        <f>IF(A51="","",IF(COUNTIF('Festivos México'!$A$2:$A$50,A51)&gt;0,"Festivo","Normal"))</f>
        <v xml:space="preserve"> </v>
      </c>
    </row>
    <row r="52">
      <c r="B52" t="str">
        <f>IFERROR(INDEX('Catálogos'!$E$3:$E$52,MATCH(C52,'Catálogos'!$D$3:$D$52,0)),"")</f>
        <v xml:space="preserve"> </v>
      </c>
      <c r="D52" t="str">
        <f>IFERROR(INDEX('Catálogos'!$F$3:$F$52,MATCH(C52,'Catálogos'!$D$3:$D$52,0)),"")</f>
        <v xml:space="preserve"> </v>
      </c>
      <c r="H52" s="3" t="str">
        <f>IF(C52="","",IF(AND(K52="Asistió",ISNUMBER(E52),ISNUMBER(F52)),MAX(0,IF(F52&lt;E52,((F52+1-E52)*24),((F52-E52)*24))-(N(G52)/60)),0))</f>
        <v xml:space="preserve"> </v>
      </c>
      <c r="I52" s="2" t="str">
        <f>IFERROR(INDEX('Catálogos'!$G$3:$G$52,MATCH(C52,'Catálogos'!$D$3:$D$52,0)),"")</f>
        <v xml:space="preserve"> </v>
      </c>
      <c r="J52" s="4" t="str">
        <f>IF(C52="","",IF(AND(K52="Asistió",ISNUMBER(E52),ISNUMBER(I52)),MAX(0,(E52-I52)*1440),0))</f>
        <v xml:space="preserve"> </v>
      </c>
      <c r="L52" t="str">
        <f>IF(A52="","",IF(COUNTIF('Festivos México'!$A$2:$A$50,A52)&gt;0,"Festivo","Normal"))</f>
        <v xml:space="preserve"> </v>
      </c>
    </row>
    <row r="53">
      <c r="B53" t="str">
        <f>IFERROR(INDEX('Catálogos'!$E$3:$E$52,MATCH(C53,'Catálogos'!$D$3:$D$52,0)),"")</f>
        <v xml:space="preserve"> </v>
      </c>
      <c r="D53" t="str">
        <f>IFERROR(INDEX('Catálogos'!$F$3:$F$52,MATCH(C53,'Catálogos'!$D$3:$D$52,0)),"")</f>
        <v xml:space="preserve"> </v>
      </c>
      <c r="H53" s="3" t="str">
        <f>IF(C53="","",IF(AND(K53="Asistió",ISNUMBER(E53),ISNUMBER(F53)),MAX(0,IF(F53&lt;E53,((F53+1-E53)*24),((F53-E53)*24))-(N(G53)/60)),0))</f>
        <v xml:space="preserve"> </v>
      </c>
      <c r="I53" s="2" t="str">
        <f>IFERROR(INDEX('Catálogos'!$G$3:$G$52,MATCH(C53,'Catálogos'!$D$3:$D$52,0)),"")</f>
        <v xml:space="preserve"> </v>
      </c>
      <c r="J53" s="4" t="str">
        <f>IF(C53="","",IF(AND(K53="Asistió",ISNUMBER(E53),ISNUMBER(I53)),MAX(0,(E53-I53)*1440),0))</f>
        <v xml:space="preserve"> </v>
      </c>
      <c r="L53" t="str">
        <f>IF(A53="","",IF(COUNTIF('Festivos México'!$A$2:$A$50,A53)&gt;0,"Festivo","Normal"))</f>
        <v xml:space="preserve"> </v>
      </c>
    </row>
    <row r="54">
      <c r="B54" t="str">
        <f>IFERROR(INDEX('Catálogos'!$E$3:$E$52,MATCH(C54,'Catálogos'!$D$3:$D$52,0)),"")</f>
        <v xml:space="preserve"> </v>
      </c>
      <c r="D54" t="str">
        <f>IFERROR(INDEX('Catálogos'!$F$3:$F$52,MATCH(C54,'Catálogos'!$D$3:$D$52,0)),"")</f>
        <v xml:space="preserve"> </v>
      </c>
      <c r="H54" s="3" t="str">
        <f>IF(C54="","",IF(AND(K54="Asistió",ISNUMBER(E54),ISNUMBER(F54)),MAX(0,IF(F54&lt;E54,((F54+1-E54)*24),((F54-E54)*24))-(N(G54)/60)),0))</f>
        <v xml:space="preserve"> </v>
      </c>
      <c r="I54" s="2" t="str">
        <f>IFERROR(INDEX('Catálogos'!$G$3:$G$52,MATCH(C54,'Catálogos'!$D$3:$D$52,0)),"")</f>
        <v xml:space="preserve"> </v>
      </c>
      <c r="J54" s="4" t="str">
        <f>IF(C54="","",IF(AND(K54="Asistió",ISNUMBER(E54),ISNUMBER(I54)),MAX(0,(E54-I54)*1440),0))</f>
        <v xml:space="preserve"> </v>
      </c>
      <c r="L54" t="str">
        <f>IF(A54="","",IF(COUNTIF('Festivos México'!$A$2:$A$50,A54)&gt;0,"Festivo","Normal"))</f>
        <v xml:space="preserve"> </v>
      </c>
    </row>
    <row r="55">
      <c r="B55" t="str">
        <f>IFERROR(INDEX('Catálogos'!$E$3:$E$52,MATCH(C55,'Catálogos'!$D$3:$D$52,0)),"")</f>
        <v xml:space="preserve"> </v>
      </c>
      <c r="D55" t="str">
        <f>IFERROR(INDEX('Catálogos'!$F$3:$F$52,MATCH(C55,'Catálogos'!$D$3:$D$52,0)),"")</f>
        <v xml:space="preserve"> </v>
      </c>
      <c r="H55" s="3" t="str">
        <f>IF(C55="","",IF(AND(K55="Asistió",ISNUMBER(E55),ISNUMBER(F55)),MAX(0,IF(F55&lt;E55,((F55+1-E55)*24),((F55-E55)*24))-(N(G55)/60)),0))</f>
        <v xml:space="preserve"> </v>
      </c>
      <c r="I55" s="2" t="str">
        <f>IFERROR(INDEX('Catálogos'!$G$3:$G$52,MATCH(C55,'Catálogos'!$D$3:$D$52,0)),"")</f>
        <v xml:space="preserve"> </v>
      </c>
      <c r="J55" s="4" t="str">
        <f>IF(C55="","",IF(AND(K55="Asistió",ISNUMBER(E55),ISNUMBER(I55)),MAX(0,(E55-I55)*1440),0))</f>
        <v xml:space="preserve"> </v>
      </c>
      <c r="L55" t="str">
        <f>IF(A55="","",IF(COUNTIF('Festivos México'!$A$2:$A$50,A55)&gt;0,"Festivo","Normal"))</f>
        <v xml:space="preserve"> </v>
      </c>
    </row>
    <row r="56">
      <c r="B56" t="str">
        <f>IFERROR(INDEX('Catálogos'!$E$3:$E$52,MATCH(C56,'Catálogos'!$D$3:$D$52,0)),"")</f>
        <v xml:space="preserve"> </v>
      </c>
      <c r="D56" t="str">
        <f>IFERROR(INDEX('Catálogos'!$F$3:$F$52,MATCH(C56,'Catálogos'!$D$3:$D$52,0)),"")</f>
        <v xml:space="preserve"> </v>
      </c>
      <c r="H56" s="3" t="str">
        <f>IF(C56="","",IF(AND(K56="Asistió",ISNUMBER(E56),ISNUMBER(F56)),MAX(0,IF(F56&lt;E56,((F56+1-E56)*24),((F56-E56)*24))-(N(G56)/60)),0))</f>
        <v xml:space="preserve"> </v>
      </c>
      <c r="I56" s="2" t="str">
        <f>IFERROR(INDEX('Catálogos'!$G$3:$G$52,MATCH(C56,'Catálogos'!$D$3:$D$52,0)),"")</f>
        <v xml:space="preserve"> </v>
      </c>
      <c r="J56" s="4" t="str">
        <f>IF(C56="","",IF(AND(K56="Asistió",ISNUMBER(E56),ISNUMBER(I56)),MAX(0,(E56-I56)*1440),0))</f>
        <v xml:space="preserve"> </v>
      </c>
      <c r="L56" t="str">
        <f>IF(A56="","",IF(COUNTIF('Festivos México'!$A$2:$A$50,A56)&gt;0,"Festivo","Normal"))</f>
        <v xml:space="preserve"> </v>
      </c>
    </row>
    <row r="57">
      <c r="B57" t="str">
        <f>IFERROR(INDEX('Catálogos'!$E$3:$E$52,MATCH(C57,'Catálogos'!$D$3:$D$52,0)),"")</f>
        <v xml:space="preserve"> </v>
      </c>
      <c r="D57" t="str">
        <f>IFERROR(INDEX('Catálogos'!$F$3:$F$52,MATCH(C57,'Catálogos'!$D$3:$D$52,0)),"")</f>
        <v xml:space="preserve"> </v>
      </c>
      <c r="H57" s="3" t="str">
        <f>IF(C57="","",IF(AND(K57="Asistió",ISNUMBER(E57),ISNUMBER(F57)),MAX(0,IF(F57&lt;E57,((F57+1-E57)*24),((F57-E57)*24))-(N(G57)/60)),0))</f>
        <v xml:space="preserve"> </v>
      </c>
      <c r="I57" s="2" t="str">
        <f>IFERROR(INDEX('Catálogos'!$G$3:$G$52,MATCH(C57,'Catálogos'!$D$3:$D$52,0)),"")</f>
        <v xml:space="preserve"> </v>
      </c>
      <c r="J57" s="4" t="str">
        <f>IF(C57="","",IF(AND(K57="Asistió",ISNUMBER(E57),ISNUMBER(I57)),MAX(0,(E57-I57)*1440),0))</f>
        <v xml:space="preserve"> </v>
      </c>
      <c r="L57" t="str">
        <f>IF(A57="","",IF(COUNTIF('Festivos México'!$A$2:$A$50,A57)&gt;0,"Festivo","Normal"))</f>
        <v xml:space="preserve"> </v>
      </c>
    </row>
    <row r="58">
      <c r="B58" t="str">
        <f>IFERROR(INDEX('Catálogos'!$E$3:$E$52,MATCH(C58,'Catálogos'!$D$3:$D$52,0)),"")</f>
        <v xml:space="preserve"> </v>
      </c>
      <c r="D58" t="str">
        <f>IFERROR(INDEX('Catálogos'!$F$3:$F$52,MATCH(C58,'Catálogos'!$D$3:$D$52,0)),"")</f>
        <v xml:space="preserve"> </v>
      </c>
      <c r="H58" s="3" t="str">
        <f>IF(C58="","",IF(AND(K58="Asistió",ISNUMBER(E58),ISNUMBER(F58)),MAX(0,IF(F58&lt;E58,((F58+1-E58)*24),((F58-E58)*24))-(N(G58)/60)),0))</f>
        <v xml:space="preserve"> </v>
      </c>
      <c r="I58" s="2" t="str">
        <f>IFERROR(INDEX('Catálogos'!$G$3:$G$52,MATCH(C58,'Catálogos'!$D$3:$D$52,0)),"")</f>
        <v xml:space="preserve"> </v>
      </c>
      <c r="J58" s="4" t="str">
        <f>IF(C58="","",IF(AND(K58="Asistió",ISNUMBER(E58),ISNUMBER(I58)),MAX(0,(E58-I58)*1440),0))</f>
        <v xml:space="preserve"> </v>
      </c>
      <c r="L58" t="str">
        <f>IF(A58="","",IF(COUNTIF('Festivos México'!$A$2:$A$50,A58)&gt;0,"Festivo","Normal"))</f>
        <v xml:space="preserve"> </v>
      </c>
    </row>
    <row r="59">
      <c r="B59" t="str">
        <f>IFERROR(INDEX('Catálogos'!$E$3:$E$52,MATCH(C59,'Catálogos'!$D$3:$D$52,0)),"")</f>
        <v xml:space="preserve"> </v>
      </c>
      <c r="D59" t="str">
        <f>IFERROR(INDEX('Catálogos'!$F$3:$F$52,MATCH(C59,'Catálogos'!$D$3:$D$52,0)),"")</f>
        <v xml:space="preserve"> </v>
      </c>
      <c r="H59" s="3" t="str">
        <f>IF(C59="","",IF(AND(K59="Asistió",ISNUMBER(E59),ISNUMBER(F59)),MAX(0,IF(F59&lt;E59,((F59+1-E59)*24),((F59-E59)*24))-(N(G59)/60)),0))</f>
        <v xml:space="preserve"> </v>
      </c>
      <c r="I59" s="2" t="str">
        <f>IFERROR(INDEX('Catálogos'!$G$3:$G$52,MATCH(C59,'Catálogos'!$D$3:$D$52,0)),"")</f>
        <v xml:space="preserve"> </v>
      </c>
      <c r="J59" s="4" t="str">
        <f>IF(C59="","",IF(AND(K59="Asistió",ISNUMBER(E59),ISNUMBER(I59)),MAX(0,(E59-I59)*1440),0))</f>
        <v xml:space="preserve"> </v>
      </c>
      <c r="L59" t="str">
        <f>IF(A59="","",IF(COUNTIF('Festivos México'!$A$2:$A$50,A59)&gt;0,"Festivo","Normal"))</f>
        <v xml:space="preserve"> </v>
      </c>
    </row>
    <row r="60">
      <c r="B60" t="str">
        <f>IFERROR(INDEX('Catálogos'!$E$3:$E$52,MATCH(C60,'Catálogos'!$D$3:$D$52,0)),"")</f>
        <v xml:space="preserve"> </v>
      </c>
      <c r="D60" t="str">
        <f>IFERROR(INDEX('Catálogos'!$F$3:$F$52,MATCH(C60,'Catálogos'!$D$3:$D$52,0)),"")</f>
        <v xml:space="preserve"> </v>
      </c>
      <c r="H60" s="3" t="str">
        <f>IF(C60="","",IF(AND(K60="Asistió",ISNUMBER(E60),ISNUMBER(F60)),MAX(0,IF(F60&lt;E60,((F60+1-E60)*24),((F60-E60)*24))-(N(G60)/60)),0))</f>
        <v xml:space="preserve"> </v>
      </c>
      <c r="I60" s="2" t="str">
        <f>IFERROR(INDEX('Catálogos'!$G$3:$G$52,MATCH(C60,'Catálogos'!$D$3:$D$52,0)),"")</f>
        <v xml:space="preserve"> </v>
      </c>
      <c r="J60" s="4" t="str">
        <f>IF(C60="","",IF(AND(K60="Asistió",ISNUMBER(E60),ISNUMBER(I60)),MAX(0,(E60-I60)*1440),0))</f>
        <v xml:space="preserve"> </v>
      </c>
      <c r="L60" t="str">
        <f>IF(A60="","",IF(COUNTIF('Festivos México'!$A$2:$A$50,A60)&gt;0,"Festivo","Normal"))</f>
        <v xml:space="preserve"> </v>
      </c>
    </row>
    <row r="61">
      <c r="B61" t="str">
        <f>IFERROR(INDEX('Catálogos'!$E$3:$E$52,MATCH(C61,'Catálogos'!$D$3:$D$52,0)),"")</f>
        <v xml:space="preserve"> </v>
      </c>
      <c r="D61" t="str">
        <f>IFERROR(INDEX('Catálogos'!$F$3:$F$52,MATCH(C61,'Catálogos'!$D$3:$D$52,0)),"")</f>
        <v xml:space="preserve"> </v>
      </c>
      <c r="H61" s="3" t="str">
        <f>IF(C61="","",IF(AND(K61="Asistió",ISNUMBER(E61),ISNUMBER(F61)),MAX(0,IF(F61&lt;E61,((F61+1-E61)*24),((F61-E61)*24))-(N(G61)/60)),0))</f>
        <v xml:space="preserve"> </v>
      </c>
      <c r="I61" s="2" t="str">
        <f>IFERROR(INDEX('Catálogos'!$G$3:$G$52,MATCH(C61,'Catálogos'!$D$3:$D$52,0)),"")</f>
        <v xml:space="preserve"> </v>
      </c>
      <c r="J61" s="4" t="str">
        <f>IF(C61="","",IF(AND(K61="Asistió",ISNUMBER(E61),ISNUMBER(I61)),MAX(0,(E61-I61)*1440),0))</f>
        <v xml:space="preserve"> </v>
      </c>
      <c r="L61" t="str">
        <f>IF(A61="","",IF(COUNTIF('Festivos México'!$A$2:$A$50,A61)&gt;0,"Festivo","Normal"))</f>
        <v xml:space="preserve"> </v>
      </c>
    </row>
    <row r="62">
      <c r="B62" t="str">
        <f>IFERROR(INDEX('Catálogos'!$E$3:$E$52,MATCH(C62,'Catálogos'!$D$3:$D$52,0)),"")</f>
        <v xml:space="preserve"> </v>
      </c>
      <c r="D62" t="str">
        <f>IFERROR(INDEX('Catálogos'!$F$3:$F$52,MATCH(C62,'Catálogos'!$D$3:$D$52,0)),"")</f>
        <v xml:space="preserve"> </v>
      </c>
      <c r="H62" s="3" t="str">
        <f>IF(C62="","",IF(AND(K62="Asistió",ISNUMBER(E62),ISNUMBER(F62)),MAX(0,IF(F62&lt;E62,((F62+1-E62)*24),((F62-E62)*24))-(N(G62)/60)),0))</f>
        <v xml:space="preserve"> </v>
      </c>
      <c r="I62" s="2" t="str">
        <f>IFERROR(INDEX('Catálogos'!$G$3:$G$52,MATCH(C62,'Catálogos'!$D$3:$D$52,0)),"")</f>
        <v xml:space="preserve"> </v>
      </c>
      <c r="J62" s="4" t="str">
        <f>IF(C62="","",IF(AND(K62="Asistió",ISNUMBER(E62),ISNUMBER(I62)),MAX(0,(E62-I62)*1440),0))</f>
        <v xml:space="preserve"> </v>
      </c>
      <c r="L62" t="str">
        <f>IF(A62="","",IF(COUNTIF('Festivos México'!$A$2:$A$50,A62)&gt;0,"Festivo","Normal"))</f>
        <v xml:space="preserve"> </v>
      </c>
    </row>
    <row r="63">
      <c r="B63" t="str">
        <f>IFERROR(INDEX('Catálogos'!$E$3:$E$52,MATCH(C63,'Catálogos'!$D$3:$D$52,0)),"")</f>
        <v xml:space="preserve"> </v>
      </c>
      <c r="D63" t="str">
        <f>IFERROR(INDEX('Catálogos'!$F$3:$F$52,MATCH(C63,'Catálogos'!$D$3:$D$52,0)),"")</f>
        <v xml:space="preserve"> </v>
      </c>
      <c r="H63" s="3" t="str">
        <f>IF(C63="","",IF(AND(K63="Asistió",ISNUMBER(E63),ISNUMBER(F63)),MAX(0,IF(F63&lt;E63,((F63+1-E63)*24),((F63-E63)*24))-(N(G63)/60)),0))</f>
        <v xml:space="preserve"> </v>
      </c>
      <c r="I63" s="2" t="str">
        <f>IFERROR(INDEX('Catálogos'!$G$3:$G$52,MATCH(C63,'Catálogos'!$D$3:$D$52,0)),"")</f>
        <v xml:space="preserve"> </v>
      </c>
      <c r="J63" s="4" t="str">
        <f>IF(C63="","",IF(AND(K63="Asistió",ISNUMBER(E63),ISNUMBER(I63)),MAX(0,(E63-I63)*1440),0))</f>
        <v xml:space="preserve"> </v>
      </c>
      <c r="L63" t="str">
        <f>IF(A63="","",IF(COUNTIF('Festivos México'!$A$2:$A$50,A63)&gt;0,"Festivo","Normal"))</f>
        <v xml:space="preserve"> </v>
      </c>
    </row>
    <row r="64">
      <c r="B64" t="str">
        <f>IFERROR(INDEX('Catálogos'!$E$3:$E$52,MATCH(C64,'Catálogos'!$D$3:$D$52,0)),"")</f>
        <v xml:space="preserve"> </v>
      </c>
      <c r="D64" t="str">
        <f>IFERROR(INDEX('Catálogos'!$F$3:$F$52,MATCH(C64,'Catálogos'!$D$3:$D$52,0)),"")</f>
        <v xml:space="preserve"> </v>
      </c>
      <c r="H64" s="3" t="str">
        <f>IF(C64="","",IF(AND(K64="Asistió",ISNUMBER(E64),ISNUMBER(F64)),MAX(0,IF(F64&lt;E64,((F64+1-E64)*24),((F64-E64)*24))-(N(G64)/60)),0))</f>
        <v xml:space="preserve"> </v>
      </c>
      <c r="I64" s="2" t="str">
        <f>IFERROR(INDEX('Catálogos'!$G$3:$G$52,MATCH(C64,'Catálogos'!$D$3:$D$52,0)),"")</f>
        <v xml:space="preserve"> </v>
      </c>
      <c r="J64" s="4" t="str">
        <f>IF(C64="","",IF(AND(K64="Asistió",ISNUMBER(E64),ISNUMBER(I64)),MAX(0,(E64-I64)*1440),0))</f>
        <v xml:space="preserve"> </v>
      </c>
      <c r="L64" t="str">
        <f>IF(A64="","",IF(COUNTIF('Festivos México'!$A$2:$A$50,A64)&gt;0,"Festivo","Normal"))</f>
        <v xml:space="preserve"> </v>
      </c>
    </row>
    <row r="65">
      <c r="B65" t="str">
        <f>IFERROR(INDEX('Catálogos'!$E$3:$E$52,MATCH(C65,'Catálogos'!$D$3:$D$52,0)),"")</f>
        <v xml:space="preserve"> </v>
      </c>
      <c r="D65" t="str">
        <f>IFERROR(INDEX('Catálogos'!$F$3:$F$52,MATCH(C65,'Catálogos'!$D$3:$D$52,0)),"")</f>
        <v xml:space="preserve"> </v>
      </c>
      <c r="H65" s="3" t="str">
        <f>IF(C65="","",IF(AND(K65="Asistió",ISNUMBER(E65),ISNUMBER(F65)),MAX(0,IF(F65&lt;E65,((F65+1-E65)*24),((F65-E65)*24))-(N(G65)/60)),0))</f>
        <v xml:space="preserve"> </v>
      </c>
      <c r="I65" s="2" t="str">
        <f>IFERROR(INDEX('Catálogos'!$G$3:$G$52,MATCH(C65,'Catálogos'!$D$3:$D$52,0)),"")</f>
        <v xml:space="preserve"> </v>
      </c>
      <c r="J65" s="4" t="str">
        <f>IF(C65="","",IF(AND(K65="Asistió",ISNUMBER(E65),ISNUMBER(I65)),MAX(0,(E65-I65)*1440),0))</f>
        <v xml:space="preserve"> </v>
      </c>
      <c r="L65" t="str">
        <f>IF(A65="","",IF(COUNTIF('Festivos México'!$A$2:$A$50,A65)&gt;0,"Festivo","Normal"))</f>
        <v xml:space="preserve"> </v>
      </c>
    </row>
    <row r="66">
      <c r="B66" t="str">
        <f>IFERROR(INDEX('Catálogos'!$E$3:$E$52,MATCH(C66,'Catálogos'!$D$3:$D$52,0)),"")</f>
        <v xml:space="preserve"> </v>
      </c>
      <c r="D66" t="str">
        <f>IFERROR(INDEX('Catálogos'!$F$3:$F$52,MATCH(C66,'Catálogos'!$D$3:$D$52,0)),"")</f>
        <v xml:space="preserve"> </v>
      </c>
      <c r="H66" s="3" t="str">
        <f>IF(C66="","",IF(AND(K66="Asistió",ISNUMBER(E66),ISNUMBER(F66)),MAX(0,IF(F66&lt;E66,((F66+1-E66)*24),((F66-E66)*24))-(N(G66)/60)),0))</f>
        <v xml:space="preserve"> </v>
      </c>
      <c r="I66" s="2" t="str">
        <f>IFERROR(INDEX('Catálogos'!$G$3:$G$52,MATCH(C66,'Catálogos'!$D$3:$D$52,0)),"")</f>
        <v xml:space="preserve"> </v>
      </c>
      <c r="J66" s="4" t="str">
        <f>IF(C66="","",IF(AND(K66="Asistió",ISNUMBER(E66),ISNUMBER(I66)),MAX(0,(E66-I66)*1440),0))</f>
        <v xml:space="preserve"> </v>
      </c>
      <c r="L66" t="str">
        <f>IF(A66="","",IF(COUNTIF('Festivos México'!$A$2:$A$50,A66)&gt;0,"Festivo","Normal"))</f>
        <v xml:space="preserve"> </v>
      </c>
    </row>
    <row r="67">
      <c r="B67" t="str">
        <f>IFERROR(INDEX('Catálogos'!$E$3:$E$52,MATCH(C67,'Catálogos'!$D$3:$D$52,0)),"")</f>
        <v xml:space="preserve"> </v>
      </c>
      <c r="D67" t="str">
        <f>IFERROR(INDEX('Catálogos'!$F$3:$F$52,MATCH(C67,'Catálogos'!$D$3:$D$52,0)),"")</f>
        <v xml:space="preserve"> </v>
      </c>
      <c r="H67" s="3" t="str">
        <f>IF(C67="","",IF(AND(K67="Asistió",ISNUMBER(E67),ISNUMBER(F67)),MAX(0,IF(F67&lt;E67,((F67+1-E67)*24),((F67-E67)*24))-(N(G67)/60)),0))</f>
        <v xml:space="preserve"> </v>
      </c>
      <c r="I67" s="2" t="str">
        <f>IFERROR(INDEX('Catálogos'!$G$3:$G$52,MATCH(C67,'Catálogos'!$D$3:$D$52,0)),"")</f>
        <v xml:space="preserve"> </v>
      </c>
      <c r="J67" s="4" t="str">
        <f>IF(C67="","",IF(AND(K67="Asistió",ISNUMBER(E67),ISNUMBER(I67)),MAX(0,(E67-I67)*1440),0))</f>
        <v xml:space="preserve"> </v>
      </c>
      <c r="L67" t="str">
        <f>IF(A67="","",IF(COUNTIF('Festivos México'!$A$2:$A$50,A67)&gt;0,"Festivo","Normal"))</f>
        <v xml:space="preserve"> </v>
      </c>
    </row>
    <row r="68">
      <c r="B68" t="str">
        <f>IFERROR(INDEX('Catálogos'!$E$3:$E$52,MATCH(C68,'Catálogos'!$D$3:$D$52,0)),"")</f>
        <v xml:space="preserve"> </v>
      </c>
      <c r="D68" t="str">
        <f>IFERROR(INDEX('Catálogos'!$F$3:$F$52,MATCH(C68,'Catálogos'!$D$3:$D$52,0)),"")</f>
        <v xml:space="preserve"> </v>
      </c>
      <c r="H68" s="3" t="str">
        <f>IF(C68="","",IF(AND(K68="Asistió",ISNUMBER(E68),ISNUMBER(F68)),MAX(0,IF(F68&lt;E68,((F68+1-E68)*24),((F68-E68)*24))-(N(G68)/60)),0))</f>
        <v xml:space="preserve"> </v>
      </c>
      <c r="I68" s="2" t="str">
        <f>IFERROR(INDEX('Catálogos'!$G$3:$G$52,MATCH(C68,'Catálogos'!$D$3:$D$52,0)),"")</f>
        <v xml:space="preserve"> </v>
      </c>
      <c r="J68" s="4" t="str">
        <f>IF(C68="","",IF(AND(K68="Asistió",ISNUMBER(E68),ISNUMBER(I68)),MAX(0,(E68-I68)*1440),0))</f>
        <v xml:space="preserve"> </v>
      </c>
      <c r="L68" t="str">
        <f>IF(A68="","",IF(COUNTIF('Festivos México'!$A$2:$A$50,A68)&gt;0,"Festivo","Normal"))</f>
        <v xml:space="preserve"> </v>
      </c>
    </row>
    <row r="69">
      <c r="B69" t="str">
        <f>IFERROR(INDEX('Catálogos'!$E$3:$E$52,MATCH(C69,'Catálogos'!$D$3:$D$52,0)),"")</f>
        <v xml:space="preserve"> </v>
      </c>
      <c r="D69" t="str">
        <f>IFERROR(INDEX('Catálogos'!$F$3:$F$52,MATCH(C69,'Catálogos'!$D$3:$D$52,0)),"")</f>
        <v xml:space="preserve"> </v>
      </c>
      <c r="H69" s="3" t="str">
        <f>IF(C69="","",IF(AND(K69="Asistió",ISNUMBER(E69),ISNUMBER(F69)),MAX(0,IF(F69&lt;E69,((F69+1-E69)*24),((F69-E69)*24))-(N(G69)/60)),0))</f>
        <v xml:space="preserve"> </v>
      </c>
      <c r="I69" s="2" t="str">
        <f>IFERROR(INDEX('Catálogos'!$G$3:$G$52,MATCH(C69,'Catálogos'!$D$3:$D$52,0)),"")</f>
        <v xml:space="preserve"> </v>
      </c>
      <c r="J69" s="4" t="str">
        <f>IF(C69="","",IF(AND(K69="Asistió",ISNUMBER(E69),ISNUMBER(I69)),MAX(0,(E69-I69)*1440),0))</f>
        <v xml:space="preserve"> </v>
      </c>
      <c r="L69" t="str">
        <f>IF(A69="","",IF(COUNTIF('Festivos México'!$A$2:$A$50,A69)&gt;0,"Festivo","Normal"))</f>
        <v xml:space="preserve"> </v>
      </c>
    </row>
    <row r="70">
      <c r="B70" t="str">
        <f>IFERROR(INDEX('Catálogos'!$E$3:$E$52,MATCH(C70,'Catálogos'!$D$3:$D$52,0)),"")</f>
        <v xml:space="preserve"> </v>
      </c>
      <c r="D70" t="str">
        <f>IFERROR(INDEX('Catálogos'!$F$3:$F$52,MATCH(C70,'Catálogos'!$D$3:$D$52,0)),"")</f>
        <v xml:space="preserve"> </v>
      </c>
      <c r="H70" s="3" t="str">
        <f>IF(C70="","",IF(AND(K70="Asistió",ISNUMBER(E70),ISNUMBER(F70)),MAX(0,IF(F70&lt;E70,((F70+1-E70)*24),((F70-E70)*24))-(N(G70)/60)),0))</f>
        <v xml:space="preserve"> </v>
      </c>
      <c r="I70" s="2" t="str">
        <f>IFERROR(INDEX('Catálogos'!$G$3:$G$52,MATCH(C70,'Catálogos'!$D$3:$D$52,0)),"")</f>
        <v xml:space="preserve"> </v>
      </c>
      <c r="J70" s="4" t="str">
        <f>IF(C70="","",IF(AND(K70="Asistió",ISNUMBER(E70),ISNUMBER(I70)),MAX(0,(E70-I70)*1440),0))</f>
        <v xml:space="preserve"> </v>
      </c>
      <c r="L70" t="str">
        <f>IF(A70="","",IF(COUNTIF('Festivos México'!$A$2:$A$50,A70)&gt;0,"Festivo","Normal"))</f>
        <v xml:space="preserve"> </v>
      </c>
    </row>
    <row r="71">
      <c r="B71" t="str">
        <f>IFERROR(INDEX('Catálogos'!$E$3:$E$52,MATCH(C71,'Catálogos'!$D$3:$D$52,0)),"")</f>
        <v xml:space="preserve"> </v>
      </c>
      <c r="D71" t="str">
        <f>IFERROR(INDEX('Catálogos'!$F$3:$F$52,MATCH(C71,'Catálogos'!$D$3:$D$52,0)),"")</f>
        <v xml:space="preserve"> </v>
      </c>
      <c r="H71" s="3" t="str">
        <f>IF(C71="","",IF(AND(K71="Asistió",ISNUMBER(E71),ISNUMBER(F71)),MAX(0,IF(F71&lt;E71,((F71+1-E71)*24),((F71-E71)*24))-(N(G71)/60)),0))</f>
        <v xml:space="preserve"> </v>
      </c>
      <c r="I71" s="2" t="str">
        <f>IFERROR(INDEX('Catálogos'!$G$3:$G$52,MATCH(C71,'Catálogos'!$D$3:$D$52,0)),"")</f>
        <v xml:space="preserve"> </v>
      </c>
      <c r="J71" s="4" t="str">
        <f>IF(C71="","",IF(AND(K71="Asistió",ISNUMBER(E71),ISNUMBER(I71)),MAX(0,(E71-I71)*1440),0))</f>
        <v xml:space="preserve"> </v>
      </c>
      <c r="L71" t="str">
        <f>IF(A71="","",IF(COUNTIF('Festivos México'!$A$2:$A$50,A71)&gt;0,"Festivo","Normal"))</f>
        <v xml:space="preserve"> </v>
      </c>
    </row>
    <row r="72">
      <c r="B72" t="str">
        <f>IFERROR(INDEX('Catálogos'!$E$3:$E$52,MATCH(C72,'Catálogos'!$D$3:$D$52,0)),"")</f>
        <v xml:space="preserve"> </v>
      </c>
      <c r="D72" t="str">
        <f>IFERROR(INDEX('Catálogos'!$F$3:$F$52,MATCH(C72,'Catálogos'!$D$3:$D$52,0)),"")</f>
        <v xml:space="preserve"> </v>
      </c>
      <c r="H72" s="3" t="str">
        <f>IF(C72="","",IF(AND(K72="Asistió",ISNUMBER(E72),ISNUMBER(F72)),MAX(0,IF(F72&lt;E72,((F72+1-E72)*24),((F72-E72)*24))-(N(G72)/60)),0))</f>
        <v xml:space="preserve"> </v>
      </c>
      <c r="I72" s="2" t="str">
        <f>IFERROR(INDEX('Catálogos'!$G$3:$G$52,MATCH(C72,'Catálogos'!$D$3:$D$52,0)),"")</f>
        <v xml:space="preserve"> </v>
      </c>
      <c r="J72" s="4" t="str">
        <f>IF(C72="","",IF(AND(K72="Asistió",ISNUMBER(E72),ISNUMBER(I72)),MAX(0,(E72-I72)*1440),0))</f>
        <v xml:space="preserve"> </v>
      </c>
      <c r="L72" t="str">
        <f>IF(A72="","",IF(COUNTIF('Festivos México'!$A$2:$A$50,A72)&gt;0,"Festivo","Normal"))</f>
        <v xml:space="preserve"> </v>
      </c>
    </row>
    <row r="73">
      <c r="B73" t="str">
        <f>IFERROR(INDEX('Catálogos'!$E$3:$E$52,MATCH(C73,'Catálogos'!$D$3:$D$52,0)),"")</f>
        <v xml:space="preserve"> </v>
      </c>
      <c r="D73" t="str">
        <f>IFERROR(INDEX('Catálogos'!$F$3:$F$52,MATCH(C73,'Catálogos'!$D$3:$D$52,0)),"")</f>
        <v xml:space="preserve"> </v>
      </c>
      <c r="H73" s="3" t="str">
        <f>IF(C73="","",IF(AND(K73="Asistió",ISNUMBER(E73),ISNUMBER(F73)),MAX(0,IF(F73&lt;E73,((F73+1-E73)*24),((F73-E73)*24))-(N(G73)/60)),0))</f>
        <v xml:space="preserve"> </v>
      </c>
      <c r="I73" s="2" t="str">
        <f>IFERROR(INDEX('Catálogos'!$G$3:$G$52,MATCH(C73,'Catálogos'!$D$3:$D$52,0)),"")</f>
        <v xml:space="preserve"> </v>
      </c>
      <c r="J73" s="4" t="str">
        <f>IF(C73="","",IF(AND(K73="Asistió",ISNUMBER(E73),ISNUMBER(I73)),MAX(0,(E73-I73)*1440),0))</f>
        <v xml:space="preserve"> </v>
      </c>
      <c r="L73" t="str">
        <f>IF(A73="","",IF(COUNTIF('Festivos México'!$A$2:$A$50,A73)&gt;0,"Festivo","Normal"))</f>
        <v xml:space="preserve"> </v>
      </c>
    </row>
    <row r="74">
      <c r="B74" t="str">
        <f>IFERROR(INDEX('Catálogos'!$E$3:$E$52,MATCH(C74,'Catálogos'!$D$3:$D$52,0)),"")</f>
        <v xml:space="preserve"> </v>
      </c>
      <c r="D74" t="str">
        <f>IFERROR(INDEX('Catálogos'!$F$3:$F$52,MATCH(C74,'Catálogos'!$D$3:$D$52,0)),"")</f>
        <v xml:space="preserve"> </v>
      </c>
      <c r="H74" s="3" t="str">
        <f>IF(C74="","",IF(AND(K74="Asistió",ISNUMBER(E74),ISNUMBER(F74)),MAX(0,IF(F74&lt;E74,((F74+1-E74)*24),((F74-E74)*24))-(N(G74)/60)),0))</f>
        <v xml:space="preserve"> </v>
      </c>
      <c r="I74" s="2" t="str">
        <f>IFERROR(INDEX('Catálogos'!$G$3:$G$52,MATCH(C74,'Catálogos'!$D$3:$D$52,0)),"")</f>
        <v xml:space="preserve"> </v>
      </c>
      <c r="J74" s="4" t="str">
        <f>IF(C74="","",IF(AND(K74="Asistió",ISNUMBER(E74),ISNUMBER(I74)),MAX(0,(E74-I74)*1440),0))</f>
        <v xml:space="preserve"> </v>
      </c>
      <c r="L74" t="str">
        <f>IF(A74="","",IF(COUNTIF('Festivos México'!$A$2:$A$50,A74)&gt;0,"Festivo","Normal"))</f>
        <v xml:space="preserve"> </v>
      </c>
    </row>
    <row r="75">
      <c r="B75" t="str">
        <f>IFERROR(INDEX('Catálogos'!$E$3:$E$52,MATCH(C75,'Catálogos'!$D$3:$D$52,0)),"")</f>
        <v xml:space="preserve"> </v>
      </c>
      <c r="D75" t="str">
        <f>IFERROR(INDEX('Catálogos'!$F$3:$F$52,MATCH(C75,'Catálogos'!$D$3:$D$52,0)),"")</f>
        <v xml:space="preserve"> </v>
      </c>
      <c r="H75" s="3" t="str">
        <f>IF(C75="","",IF(AND(K75="Asistió",ISNUMBER(E75),ISNUMBER(F75)),MAX(0,IF(F75&lt;E75,((F75+1-E75)*24),((F75-E75)*24))-(N(G75)/60)),0))</f>
        <v xml:space="preserve"> </v>
      </c>
      <c r="I75" s="2" t="str">
        <f>IFERROR(INDEX('Catálogos'!$G$3:$G$52,MATCH(C75,'Catálogos'!$D$3:$D$52,0)),"")</f>
        <v xml:space="preserve"> </v>
      </c>
      <c r="J75" s="4" t="str">
        <f>IF(C75="","",IF(AND(K75="Asistió",ISNUMBER(E75),ISNUMBER(I75)),MAX(0,(E75-I75)*1440),0))</f>
        <v xml:space="preserve"> </v>
      </c>
      <c r="L75" t="str">
        <f>IF(A75="","",IF(COUNTIF('Festivos México'!$A$2:$A$50,A75)&gt;0,"Festivo","Normal"))</f>
        <v xml:space="preserve"> </v>
      </c>
    </row>
    <row r="76">
      <c r="B76" t="str">
        <f>IFERROR(INDEX('Catálogos'!$E$3:$E$52,MATCH(C76,'Catálogos'!$D$3:$D$52,0)),"")</f>
        <v xml:space="preserve"> </v>
      </c>
      <c r="D76" t="str">
        <f>IFERROR(INDEX('Catálogos'!$F$3:$F$52,MATCH(C76,'Catálogos'!$D$3:$D$52,0)),"")</f>
        <v xml:space="preserve"> </v>
      </c>
      <c r="H76" s="3" t="str">
        <f>IF(C76="","",IF(AND(K76="Asistió",ISNUMBER(E76),ISNUMBER(F76)),MAX(0,IF(F76&lt;E76,((F76+1-E76)*24),((F76-E76)*24))-(N(G76)/60)),0))</f>
        <v xml:space="preserve"> </v>
      </c>
      <c r="I76" s="2" t="str">
        <f>IFERROR(INDEX('Catálogos'!$G$3:$G$52,MATCH(C76,'Catálogos'!$D$3:$D$52,0)),"")</f>
        <v xml:space="preserve"> </v>
      </c>
      <c r="J76" s="4" t="str">
        <f>IF(C76="","",IF(AND(K76="Asistió",ISNUMBER(E76),ISNUMBER(I76)),MAX(0,(E76-I76)*1440),0))</f>
        <v xml:space="preserve"> </v>
      </c>
      <c r="L76" t="str">
        <f>IF(A76="","",IF(COUNTIF('Festivos México'!$A$2:$A$50,A76)&gt;0,"Festivo","Normal"))</f>
        <v xml:space="preserve"> </v>
      </c>
    </row>
    <row r="77">
      <c r="B77" t="str">
        <f>IFERROR(INDEX('Catálogos'!$E$3:$E$52,MATCH(C77,'Catálogos'!$D$3:$D$52,0)),"")</f>
        <v xml:space="preserve"> </v>
      </c>
      <c r="D77" t="str">
        <f>IFERROR(INDEX('Catálogos'!$F$3:$F$52,MATCH(C77,'Catálogos'!$D$3:$D$52,0)),"")</f>
        <v xml:space="preserve"> </v>
      </c>
      <c r="H77" s="3" t="str">
        <f>IF(C77="","",IF(AND(K77="Asistió",ISNUMBER(E77),ISNUMBER(F77)),MAX(0,IF(F77&lt;E77,((F77+1-E77)*24),((F77-E77)*24))-(N(G77)/60)),0))</f>
        <v xml:space="preserve"> </v>
      </c>
      <c r="I77" s="2" t="str">
        <f>IFERROR(INDEX('Catálogos'!$G$3:$G$52,MATCH(C77,'Catálogos'!$D$3:$D$52,0)),"")</f>
        <v xml:space="preserve"> </v>
      </c>
      <c r="J77" s="4" t="str">
        <f>IF(C77="","",IF(AND(K77="Asistió",ISNUMBER(E77),ISNUMBER(I77)),MAX(0,(E77-I77)*1440),0))</f>
        <v xml:space="preserve"> </v>
      </c>
      <c r="L77" t="str">
        <f>IF(A77="","",IF(COUNTIF('Festivos México'!$A$2:$A$50,A77)&gt;0,"Festivo","Normal"))</f>
        <v xml:space="preserve"> </v>
      </c>
    </row>
    <row r="78">
      <c r="B78" t="str">
        <f>IFERROR(INDEX('Catálogos'!$E$3:$E$52,MATCH(C78,'Catálogos'!$D$3:$D$52,0)),"")</f>
        <v xml:space="preserve"> </v>
      </c>
      <c r="D78" t="str">
        <f>IFERROR(INDEX('Catálogos'!$F$3:$F$52,MATCH(C78,'Catálogos'!$D$3:$D$52,0)),"")</f>
        <v xml:space="preserve"> </v>
      </c>
      <c r="H78" s="3" t="str">
        <f>IF(C78="","",IF(AND(K78="Asistió",ISNUMBER(E78),ISNUMBER(F78)),MAX(0,IF(F78&lt;E78,((F78+1-E78)*24),((F78-E78)*24))-(N(G78)/60)),0))</f>
        <v xml:space="preserve"> </v>
      </c>
      <c r="I78" s="2" t="str">
        <f>IFERROR(INDEX('Catálogos'!$G$3:$G$52,MATCH(C78,'Catálogos'!$D$3:$D$52,0)),"")</f>
        <v xml:space="preserve"> </v>
      </c>
      <c r="J78" s="4" t="str">
        <f>IF(C78="","",IF(AND(K78="Asistió",ISNUMBER(E78),ISNUMBER(I78)),MAX(0,(E78-I78)*1440),0))</f>
        <v xml:space="preserve"> </v>
      </c>
      <c r="L78" t="str">
        <f>IF(A78="","",IF(COUNTIF('Festivos México'!$A$2:$A$50,A78)&gt;0,"Festivo","Normal"))</f>
        <v xml:space="preserve"> </v>
      </c>
    </row>
    <row r="79">
      <c r="B79" t="str">
        <f>IFERROR(INDEX('Catálogos'!$E$3:$E$52,MATCH(C79,'Catálogos'!$D$3:$D$52,0)),"")</f>
        <v xml:space="preserve"> </v>
      </c>
      <c r="D79" t="str">
        <f>IFERROR(INDEX('Catálogos'!$F$3:$F$52,MATCH(C79,'Catálogos'!$D$3:$D$52,0)),"")</f>
        <v xml:space="preserve"> </v>
      </c>
      <c r="H79" s="3" t="str">
        <f>IF(C79="","",IF(AND(K79="Asistió",ISNUMBER(E79),ISNUMBER(F79)),MAX(0,IF(F79&lt;E79,((F79+1-E79)*24),((F79-E79)*24))-(N(G79)/60)),0))</f>
        <v xml:space="preserve"> </v>
      </c>
      <c r="I79" s="2" t="str">
        <f>IFERROR(INDEX('Catálogos'!$G$3:$G$52,MATCH(C79,'Catálogos'!$D$3:$D$52,0)),"")</f>
        <v xml:space="preserve"> </v>
      </c>
      <c r="J79" s="4" t="str">
        <f>IF(C79="","",IF(AND(K79="Asistió",ISNUMBER(E79),ISNUMBER(I79)),MAX(0,(E79-I79)*1440),0))</f>
        <v xml:space="preserve"> </v>
      </c>
      <c r="L79" t="str">
        <f>IF(A79="","",IF(COUNTIF('Festivos México'!$A$2:$A$50,A79)&gt;0,"Festivo","Normal"))</f>
        <v xml:space="preserve"> </v>
      </c>
    </row>
    <row r="80">
      <c r="B80" t="str">
        <f>IFERROR(INDEX('Catálogos'!$E$3:$E$52,MATCH(C80,'Catálogos'!$D$3:$D$52,0)),"")</f>
        <v xml:space="preserve"> </v>
      </c>
      <c r="D80" t="str">
        <f>IFERROR(INDEX('Catálogos'!$F$3:$F$52,MATCH(C80,'Catálogos'!$D$3:$D$52,0)),"")</f>
        <v xml:space="preserve"> </v>
      </c>
      <c r="H80" s="3" t="str">
        <f>IF(C80="","",IF(AND(K80="Asistió",ISNUMBER(E80),ISNUMBER(F80)),MAX(0,IF(F80&lt;E80,((F80+1-E80)*24),((F80-E80)*24))-(N(G80)/60)),0))</f>
        <v xml:space="preserve"> </v>
      </c>
      <c r="I80" s="2" t="str">
        <f>IFERROR(INDEX('Catálogos'!$G$3:$G$52,MATCH(C80,'Catálogos'!$D$3:$D$52,0)),"")</f>
        <v xml:space="preserve"> </v>
      </c>
      <c r="J80" s="4" t="str">
        <f>IF(C80="","",IF(AND(K80="Asistió",ISNUMBER(E80),ISNUMBER(I80)),MAX(0,(E80-I80)*1440),0))</f>
        <v xml:space="preserve"> </v>
      </c>
      <c r="L80" t="str">
        <f>IF(A80="","",IF(COUNTIF('Festivos México'!$A$2:$A$50,A80)&gt;0,"Festivo","Normal"))</f>
        <v xml:space="preserve"> </v>
      </c>
    </row>
    <row r="81">
      <c r="B81" t="str">
        <f>IFERROR(INDEX('Catálogos'!$E$3:$E$52,MATCH(C81,'Catálogos'!$D$3:$D$52,0)),"")</f>
        <v xml:space="preserve"> </v>
      </c>
      <c r="D81" t="str">
        <f>IFERROR(INDEX('Catálogos'!$F$3:$F$52,MATCH(C81,'Catálogos'!$D$3:$D$52,0)),"")</f>
        <v xml:space="preserve"> </v>
      </c>
      <c r="H81" s="3" t="str">
        <f>IF(C81="","",IF(AND(K81="Asistió",ISNUMBER(E81),ISNUMBER(F81)),MAX(0,IF(F81&lt;E81,((F81+1-E81)*24),((F81-E81)*24))-(N(G81)/60)),0))</f>
        <v xml:space="preserve"> </v>
      </c>
      <c r="I81" s="2" t="str">
        <f>IFERROR(INDEX('Catálogos'!$G$3:$G$52,MATCH(C81,'Catálogos'!$D$3:$D$52,0)),"")</f>
        <v xml:space="preserve"> </v>
      </c>
      <c r="J81" s="4" t="str">
        <f>IF(C81="","",IF(AND(K81="Asistió",ISNUMBER(E81),ISNUMBER(I81)),MAX(0,(E81-I81)*1440),0))</f>
        <v xml:space="preserve"> </v>
      </c>
      <c r="L81" t="str">
        <f>IF(A81="","",IF(COUNTIF('Festivos México'!$A$2:$A$50,A81)&gt;0,"Festivo","Normal"))</f>
        <v xml:space="preserve"> </v>
      </c>
    </row>
    <row r="82">
      <c r="B82" t="str">
        <f>IFERROR(INDEX('Catálogos'!$E$3:$E$52,MATCH(C82,'Catálogos'!$D$3:$D$52,0)),"")</f>
        <v xml:space="preserve"> </v>
      </c>
      <c r="D82" t="str">
        <f>IFERROR(INDEX('Catálogos'!$F$3:$F$52,MATCH(C82,'Catálogos'!$D$3:$D$52,0)),"")</f>
        <v xml:space="preserve"> </v>
      </c>
      <c r="H82" s="3" t="str">
        <f>IF(C82="","",IF(AND(K82="Asistió",ISNUMBER(E82),ISNUMBER(F82)),MAX(0,IF(F82&lt;E82,((F82+1-E82)*24),((F82-E82)*24))-(N(G82)/60)),0))</f>
        <v xml:space="preserve"> </v>
      </c>
      <c r="I82" s="2" t="str">
        <f>IFERROR(INDEX('Catálogos'!$G$3:$G$52,MATCH(C82,'Catálogos'!$D$3:$D$52,0)),"")</f>
        <v xml:space="preserve"> </v>
      </c>
      <c r="J82" s="4" t="str">
        <f>IF(C82="","",IF(AND(K82="Asistió",ISNUMBER(E82),ISNUMBER(I82)),MAX(0,(E82-I82)*1440),0))</f>
        <v xml:space="preserve"> </v>
      </c>
      <c r="L82" t="str">
        <f>IF(A82="","",IF(COUNTIF('Festivos México'!$A$2:$A$50,A82)&gt;0,"Festivo","Normal"))</f>
        <v xml:space="preserve"> </v>
      </c>
    </row>
    <row r="83">
      <c r="B83" t="str">
        <f>IFERROR(INDEX('Catálogos'!$E$3:$E$52,MATCH(C83,'Catálogos'!$D$3:$D$52,0)),"")</f>
        <v xml:space="preserve"> </v>
      </c>
      <c r="D83" t="str">
        <f>IFERROR(INDEX('Catálogos'!$F$3:$F$52,MATCH(C83,'Catálogos'!$D$3:$D$52,0)),"")</f>
        <v xml:space="preserve"> </v>
      </c>
      <c r="H83" s="3" t="str">
        <f>IF(C83="","",IF(AND(K83="Asistió",ISNUMBER(E83),ISNUMBER(F83)),MAX(0,IF(F83&lt;E83,((F83+1-E83)*24),((F83-E83)*24))-(N(G83)/60)),0))</f>
        <v xml:space="preserve"> </v>
      </c>
      <c r="I83" s="2" t="str">
        <f>IFERROR(INDEX('Catálogos'!$G$3:$G$52,MATCH(C83,'Catálogos'!$D$3:$D$52,0)),"")</f>
        <v xml:space="preserve"> </v>
      </c>
      <c r="J83" s="4" t="str">
        <f>IF(C83="","",IF(AND(K83="Asistió",ISNUMBER(E83),ISNUMBER(I83)),MAX(0,(E83-I83)*1440),0))</f>
        <v xml:space="preserve"> </v>
      </c>
      <c r="L83" t="str">
        <f>IF(A83="","",IF(COUNTIF('Festivos México'!$A$2:$A$50,A83)&gt;0,"Festivo","Normal"))</f>
        <v xml:space="preserve"> </v>
      </c>
    </row>
    <row r="84">
      <c r="B84" t="str">
        <f>IFERROR(INDEX('Catálogos'!$E$3:$E$52,MATCH(C84,'Catálogos'!$D$3:$D$52,0)),"")</f>
        <v xml:space="preserve"> </v>
      </c>
      <c r="D84" t="str">
        <f>IFERROR(INDEX('Catálogos'!$F$3:$F$52,MATCH(C84,'Catálogos'!$D$3:$D$52,0)),"")</f>
        <v xml:space="preserve"> </v>
      </c>
      <c r="H84" s="3" t="str">
        <f>IF(C84="","",IF(AND(K84="Asistió",ISNUMBER(E84),ISNUMBER(F84)),MAX(0,IF(F84&lt;E84,((F84+1-E84)*24),((F84-E84)*24))-(N(G84)/60)),0))</f>
        <v xml:space="preserve"> </v>
      </c>
      <c r="I84" s="2" t="str">
        <f>IFERROR(INDEX('Catálogos'!$G$3:$G$52,MATCH(C84,'Catálogos'!$D$3:$D$52,0)),"")</f>
        <v xml:space="preserve"> </v>
      </c>
      <c r="J84" s="4" t="str">
        <f>IF(C84="","",IF(AND(K84="Asistió",ISNUMBER(E84),ISNUMBER(I84)),MAX(0,(E84-I84)*1440),0))</f>
        <v xml:space="preserve"> </v>
      </c>
      <c r="L84" t="str">
        <f>IF(A84="","",IF(COUNTIF('Festivos México'!$A$2:$A$50,A84)&gt;0,"Festivo","Normal"))</f>
        <v xml:space="preserve"> </v>
      </c>
    </row>
    <row r="85">
      <c r="B85" t="str">
        <f>IFERROR(INDEX('Catálogos'!$E$3:$E$52,MATCH(C85,'Catálogos'!$D$3:$D$52,0)),"")</f>
        <v xml:space="preserve"> </v>
      </c>
      <c r="D85" t="str">
        <f>IFERROR(INDEX('Catálogos'!$F$3:$F$52,MATCH(C85,'Catálogos'!$D$3:$D$52,0)),"")</f>
        <v xml:space="preserve"> </v>
      </c>
      <c r="H85" s="3" t="str">
        <f>IF(C85="","",IF(AND(K85="Asistió",ISNUMBER(E85),ISNUMBER(F85)),MAX(0,IF(F85&lt;E85,((F85+1-E85)*24),((F85-E85)*24))-(N(G85)/60)),0))</f>
        <v xml:space="preserve"> </v>
      </c>
      <c r="I85" s="2" t="str">
        <f>IFERROR(INDEX('Catálogos'!$G$3:$G$52,MATCH(C85,'Catálogos'!$D$3:$D$52,0)),"")</f>
        <v xml:space="preserve"> </v>
      </c>
      <c r="J85" s="4" t="str">
        <f>IF(C85="","",IF(AND(K85="Asistió",ISNUMBER(E85),ISNUMBER(I85)),MAX(0,(E85-I85)*1440),0))</f>
        <v xml:space="preserve"> </v>
      </c>
      <c r="L85" t="str">
        <f>IF(A85="","",IF(COUNTIF('Festivos México'!$A$2:$A$50,A85)&gt;0,"Festivo","Normal"))</f>
        <v xml:space="preserve"> </v>
      </c>
    </row>
    <row r="86">
      <c r="B86" t="str">
        <f>IFERROR(INDEX('Catálogos'!$E$3:$E$52,MATCH(C86,'Catálogos'!$D$3:$D$52,0)),"")</f>
        <v xml:space="preserve"> </v>
      </c>
      <c r="D86" t="str">
        <f>IFERROR(INDEX('Catálogos'!$F$3:$F$52,MATCH(C86,'Catálogos'!$D$3:$D$52,0)),"")</f>
        <v xml:space="preserve"> </v>
      </c>
      <c r="H86" s="3" t="str">
        <f>IF(C86="","",IF(AND(K86="Asistió",ISNUMBER(E86),ISNUMBER(F86)),MAX(0,IF(F86&lt;E86,((F86+1-E86)*24),((F86-E86)*24))-(N(G86)/60)),0))</f>
        <v xml:space="preserve"> </v>
      </c>
      <c r="I86" s="2" t="str">
        <f>IFERROR(INDEX('Catálogos'!$G$3:$G$52,MATCH(C86,'Catálogos'!$D$3:$D$52,0)),"")</f>
        <v xml:space="preserve"> </v>
      </c>
      <c r="J86" s="4" t="str">
        <f>IF(C86="","",IF(AND(K86="Asistió",ISNUMBER(E86),ISNUMBER(I86)),MAX(0,(E86-I86)*1440),0))</f>
        <v xml:space="preserve"> </v>
      </c>
      <c r="L86" t="str">
        <f>IF(A86="","",IF(COUNTIF('Festivos México'!$A$2:$A$50,A86)&gt;0,"Festivo","Normal"))</f>
        <v xml:space="preserve"> </v>
      </c>
    </row>
    <row r="87">
      <c r="B87" t="str">
        <f>IFERROR(INDEX('Catálogos'!$E$3:$E$52,MATCH(C87,'Catálogos'!$D$3:$D$52,0)),"")</f>
        <v xml:space="preserve"> </v>
      </c>
      <c r="D87" t="str">
        <f>IFERROR(INDEX('Catálogos'!$F$3:$F$52,MATCH(C87,'Catálogos'!$D$3:$D$52,0)),"")</f>
        <v xml:space="preserve"> </v>
      </c>
      <c r="H87" s="3" t="str">
        <f>IF(C87="","",IF(AND(K87="Asistió",ISNUMBER(E87),ISNUMBER(F87)),MAX(0,IF(F87&lt;E87,((F87+1-E87)*24),((F87-E87)*24))-(N(G87)/60)),0))</f>
        <v xml:space="preserve"> </v>
      </c>
      <c r="I87" s="2" t="str">
        <f>IFERROR(INDEX('Catálogos'!$G$3:$G$52,MATCH(C87,'Catálogos'!$D$3:$D$52,0)),"")</f>
        <v xml:space="preserve"> </v>
      </c>
      <c r="J87" s="4" t="str">
        <f>IF(C87="","",IF(AND(K87="Asistió",ISNUMBER(E87),ISNUMBER(I87)),MAX(0,(E87-I87)*1440),0))</f>
        <v xml:space="preserve"> </v>
      </c>
      <c r="L87" t="str">
        <f>IF(A87="","",IF(COUNTIF('Festivos México'!$A$2:$A$50,A87)&gt;0,"Festivo","Normal"))</f>
        <v xml:space="preserve"> </v>
      </c>
    </row>
    <row r="88">
      <c r="B88" t="str">
        <f>IFERROR(INDEX('Catálogos'!$E$3:$E$52,MATCH(C88,'Catálogos'!$D$3:$D$52,0)),"")</f>
        <v xml:space="preserve"> </v>
      </c>
      <c r="D88" t="str">
        <f>IFERROR(INDEX('Catálogos'!$F$3:$F$52,MATCH(C88,'Catálogos'!$D$3:$D$52,0)),"")</f>
        <v xml:space="preserve"> </v>
      </c>
      <c r="H88" s="3" t="str">
        <f>IF(C88="","",IF(AND(K88="Asistió",ISNUMBER(E88),ISNUMBER(F88)),MAX(0,IF(F88&lt;E88,((F88+1-E88)*24),((F88-E88)*24))-(N(G88)/60)),0))</f>
        <v xml:space="preserve"> </v>
      </c>
      <c r="I88" s="2" t="str">
        <f>IFERROR(INDEX('Catálogos'!$G$3:$G$52,MATCH(C88,'Catálogos'!$D$3:$D$52,0)),"")</f>
        <v xml:space="preserve"> </v>
      </c>
      <c r="J88" s="4" t="str">
        <f>IF(C88="","",IF(AND(K88="Asistió",ISNUMBER(E88),ISNUMBER(I88)),MAX(0,(E88-I88)*1440),0))</f>
        <v xml:space="preserve"> </v>
      </c>
      <c r="L88" t="str">
        <f>IF(A88="","",IF(COUNTIF('Festivos México'!$A$2:$A$50,A88)&gt;0,"Festivo","Normal"))</f>
        <v xml:space="preserve"> </v>
      </c>
    </row>
    <row r="89">
      <c r="B89" t="str">
        <f>IFERROR(INDEX('Catálogos'!$E$3:$E$52,MATCH(C89,'Catálogos'!$D$3:$D$52,0)),"")</f>
        <v xml:space="preserve"> </v>
      </c>
      <c r="D89" t="str">
        <f>IFERROR(INDEX('Catálogos'!$F$3:$F$52,MATCH(C89,'Catálogos'!$D$3:$D$52,0)),"")</f>
        <v xml:space="preserve"> </v>
      </c>
      <c r="H89" s="3" t="str">
        <f>IF(C89="","",IF(AND(K89="Asistió",ISNUMBER(E89),ISNUMBER(F89)),MAX(0,IF(F89&lt;E89,((F89+1-E89)*24),((F89-E89)*24))-(N(G89)/60)),0))</f>
        <v xml:space="preserve"> </v>
      </c>
      <c r="I89" s="2" t="str">
        <f>IFERROR(INDEX('Catálogos'!$G$3:$G$52,MATCH(C89,'Catálogos'!$D$3:$D$52,0)),"")</f>
        <v xml:space="preserve"> </v>
      </c>
      <c r="J89" s="4" t="str">
        <f>IF(C89="","",IF(AND(K89="Asistió",ISNUMBER(E89),ISNUMBER(I89)),MAX(0,(E89-I89)*1440),0))</f>
        <v xml:space="preserve"> </v>
      </c>
      <c r="L89" t="str">
        <f>IF(A89="","",IF(COUNTIF('Festivos México'!$A$2:$A$50,A89)&gt;0,"Festivo","Normal"))</f>
        <v xml:space="preserve"> </v>
      </c>
    </row>
    <row r="90">
      <c r="B90" t="str">
        <f>IFERROR(INDEX('Catálogos'!$E$3:$E$52,MATCH(C90,'Catálogos'!$D$3:$D$52,0)),"")</f>
        <v xml:space="preserve"> </v>
      </c>
      <c r="D90" t="str">
        <f>IFERROR(INDEX('Catálogos'!$F$3:$F$52,MATCH(C90,'Catálogos'!$D$3:$D$52,0)),"")</f>
        <v xml:space="preserve"> </v>
      </c>
      <c r="H90" s="3" t="str">
        <f>IF(C90="","",IF(AND(K90="Asistió",ISNUMBER(E90),ISNUMBER(F90)),MAX(0,IF(F90&lt;E90,((F90+1-E90)*24),((F90-E90)*24))-(N(G90)/60)),0))</f>
        <v xml:space="preserve"> </v>
      </c>
      <c r="I90" s="2" t="str">
        <f>IFERROR(INDEX('Catálogos'!$G$3:$G$52,MATCH(C90,'Catálogos'!$D$3:$D$52,0)),"")</f>
        <v xml:space="preserve"> </v>
      </c>
      <c r="J90" s="4" t="str">
        <f>IF(C90="","",IF(AND(K90="Asistió",ISNUMBER(E90),ISNUMBER(I90)),MAX(0,(E90-I90)*1440),0))</f>
        <v xml:space="preserve"> </v>
      </c>
      <c r="L90" t="str">
        <f>IF(A90="","",IF(COUNTIF('Festivos México'!$A$2:$A$50,A90)&gt;0,"Festivo","Normal"))</f>
        <v xml:space="preserve"> </v>
      </c>
    </row>
    <row r="91">
      <c r="B91" t="str">
        <f>IFERROR(INDEX('Catálogos'!$E$3:$E$52,MATCH(C91,'Catálogos'!$D$3:$D$52,0)),"")</f>
        <v xml:space="preserve"> </v>
      </c>
      <c r="D91" t="str">
        <f>IFERROR(INDEX('Catálogos'!$F$3:$F$52,MATCH(C91,'Catálogos'!$D$3:$D$52,0)),"")</f>
        <v xml:space="preserve"> </v>
      </c>
      <c r="H91" s="3" t="str">
        <f>IF(C91="","",IF(AND(K91="Asistió",ISNUMBER(E91),ISNUMBER(F91)),MAX(0,IF(F91&lt;E91,((F91+1-E91)*24),((F91-E91)*24))-(N(G91)/60)),0))</f>
        <v xml:space="preserve"> </v>
      </c>
      <c r="I91" s="2" t="str">
        <f>IFERROR(INDEX('Catálogos'!$G$3:$G$52,MATCH(C91,'Catálogos'!$D$3:$D$52,0)),"")</f>
        <v xml:space="preserve"> </v>
      </c>
      <c r="J91" s="4" t="str">
        <f>IF(C91="","",IF(AND(K91="Asistió",ISNUMBER(E91),ISNUMBER(I91)),MAX(0,(E91-I91)*1440),0))</f>
        <v xml:space="preserve"> </v>
      </c>
      <c r="L91" t="str">
        <f>IF(A91="","",IF(COUNTIF('Festivos México'!$A$2:$A$50,A91)&gt;0,"Festivo","Normal"))</f>
        <v xml:space="preserve"> </v>
      </c>
    </row>
    <row r="92">
      <c r="B92" t="str">
        <f>IFERROR(INDEX('Catálogos'!$E$3:$E$52,MATCH(C92,'Catálogos'!$D$3:$D$52,0)),"")</f>
        <v xml:space="preserve"> </v>
      </c>
      <c r="D92" t="str">
        <f>IFERROR(INDEX('Catálogos'!$F$3:$F$52,MATCH(C92,'Catálogos'!$D$3:$D$52,0)),"")</f>
        <v xml:space="preserve"> </v>
      </c>
      <c r="H92" s="3" t="str">
        <f>IF(C92="","",IF(AND(K92="Asistió",ISNUMBER(E92),ISNUMBER(F92)),MAX(0,IF(F92&lt;E92,((F92+1-E92)*24),((F92-E92)*24))-(N(G92)/60)),0))</f>
        <v xml:space="preserve"> </v>
      </c>
      <c r="I92" s="2" t="str">
        <f>IFERROR(INDEX('Catálogos'!$G$3:$G$52,MATCH(C92,'Catálogos'!$D$3:$D$52,0)),"")</f>
        <v xml:space="preserve"> </v>
      </c>
      <c r="J92" s="4" t="str">
        <f>IF(C92="","",IF(AND(K92="Asistió",ISNUMBER(E92),ISNUMBER(I92)),MAX(0,(E92-I92)*1440),0))</f>
        <v xml:space="preserve"> </v>
      </c>
      <c r="L92" t="str">
        <f>IF(A92="","",IF(COUNTIF('Festivos México'!$A$2:$A$50,A92)&gt;0,"Festivo","Normal"))</f>
        <v xml:space="preserve"> </v>
      </c>
    </row>
    <row r="93">
      <c r="B93" t="str">
        <f>IFERROR(INDEX('Catálogos'!$E$3:$E$52,MATCH(C93,'Catálogos'!$D$3:$D$52,0)),"")</f>
        <v xml:space="preserve"> </v>
      </c>
      <c r="D93" t="str">
        <f>IFERROR(INDEX('Catálogos'!$F$3:$F$52,MATCH(C93,'Catálogos'!$D$3:$D$52,0)),"")</f>
        <v xml:space="preserve"> </v>
      </c>
      <c r="H93" s="3" t="str">
        <f>IF(C93="","",IF(AND(K93="Asistió",ISNUMBER(E93),ISNUMBER(F93)),MAX(0,IF(F93&lt;E93,((F93+1-E93)*24),((F93-E93)*24))-(N(G93)/60)),0))</f>
        <v xml:space="preserve"> </v>
      </c>
      <c r="I93" s="2" t="str">
        <f>IFERROR(INDEX('Catálogos'!$G$3:$G$52,MATCH(C93,'Catálogos'!$D$3:$D$52,0)),"")</f>
        <v xml:space="preserve"> </v>
      </c>
      <c r="J93" s="4" t="str">
        <f>IF(C93="","",IF(AND(K93="Asistió",ISNUMBER(E93),ISNUMBER(I93)),MAX(0,(E93-I93)*1440),0))</f>
        <v xml:space="preserve"> </v>
      </c>
      <c r="L93" t="str">
        <f>IF(A93="","",IF(COUNTIF('Festivos México'!$A$2:$A$50,A93)&gt;0,"Festivo","Normal"))</f>
        <v xml:space="preserve"> </v>
      </c>
    </row>
    <row r="94">
      <c r="B94" t="str">
        <f>IFERROR(INDEX('Catálogos'!$E$3:$E$52,MATCH(C94,'Catálogos'!$D$3:$D$52,0)),"")</f>
        <v xml:space="preserve"> </v>
      </c>
      <c r="D94" t="str">
        <f>IFERROR(INDEX('Catálogos'!$F$3:$F$52,MATCH(C94,'Catálogos'!$D$3:$D$52,0)),"")</f>
        <v xml:space="preserve"> </v>
      </c>
      <c r="H94" s="3" t="str">
        <f>IF(C94="","",IF(AND(K94="Asistió",ISNUMBER(E94),ISNUMBER(F94)),MAX(0,IF(F94&lt;E94,((F94+1-E94)*24),((F94-E94)*24))-(N(G94)/60)),0))</f>
        <v xml:space="preserve"> </v>
      </c>
      <c r="I94" s="2" t="str">
        <f>IFERROR(INDEX('Catálogos'!$G$3:$G$52,MATCH(C94,'Catálogos'!$D$3:$D$52,0)),"")</f>
        <v xml:space="preserve"> </v>
      </c>
      <c r="J94" s="4" t="str">
        <f>IF(C94="","",IF(AND(K94="Asistió",ISNUMBER(E94),ISNUMBER(I94)),MAX(0,(E94-I94)*1440),0))</f>
        <v xml:space="preserve"> </v>
      </c>
      <c r="L94" t="str">
        <f>IF(A94="","",IF(COUNTIF('Festivos México'!$A$2:$A$50,A94)&gt;0,"Festivo","Normal"))</f>
        <v xml:space="preserve"> </v>
      </c>
    </row>
    <row r="95">
      <c r="B95" t="str">
        <f>IFERROR(INDEX('Catálogos'!$E$3:$E$52,MATCH(C95,'Catálogos'!$D$3:$D$52,0)),"")</f>
        <v xml:space="preserve"> </v>
      </c>
      <c r="D95" t="str">
        <f>IFERROR(INDEX('Catálogos'!$F$3:$F$52,MATCH(C95,'Catálogos'!$D$3:$D$52,0)),"")</f>
        <v xml:space="preserve"> </v>
      </c>
      <c r="H95" s="3" t="str">
        <f>IF(C95="","",IF(AND(K95="Asistió",ISNUMBER(E95),ISNUMBER(F95)),MAX(0,IF(F95&lt;E95,((F95+1-E95)*24),((F95-E95)*24))-(N(G95)/60)),0))</f>
        <v xml:space="preserve"> </v>
      </c>
      <c r="I95" s="2" t="str">
        <f>IFERROR(INDEX('Catálogos'!$G$3:$G$52,MATCH(C95,'Catálogos'!$D$3:$D$52,0)),"")</f>
        <v xml:space="preserve"> </v>
      </c>
      <c r="J95" s="4" t="str">
        <f>IF(C95="","",IF(AND(K95="Asistió",ISNUMBER(E95),ISNUMBER(I95)),MAX(0,(E95-I95)*1440),0))</f>
        <v xml:space="preserve"> </v>
      </c>
      <c r="L95" t="str">
        <f>IF(A95="","",IF(COUNTIF('Festivos México'!$A$2:$A$50,A95)&gt;0,"Festivo","Normal"))</f>
        <v xml:space="preserve"> </v>
      </c>
    </row>
    <row r="96">
      <c r="B96" t="str">
        <f>IFERROR(INDEX('Catálogos'!$E$3:$E$52,MATCH(C96,'Catálogos'!$D$3:$D$52,0)),"")</f>
        <v xml:space="preserve"> </v>
      </c>
      <c r="D96" t="str">
        <f>IFERROR(INDEX('Catálogos'!$F$3:$F$52,MATCH(C96,'Catálogos'!$D$3:$D$52,0)),"")</f>
        <v xml:space="preserve"> </v>
      </c>
      <c r="H96" s="3" t="str">
        <f>IF(C96="","",IF(AND(K96="Asistió",ISNUMBER(E96),ISNUMBER(F96)),MAX(0,IF(F96&lt;E96,((F96+1-E96)*24),((F96-E96)*24))-(N(G96)/60)),0))</f>
        <v xml:space="preserve"> </v>
      </c>
      <c r="I96" s="2" t="str">
        <f>IFERROR(INDEX('Catálogos'!$G$3:$G$52,MATCH(C96,'Catálogos'!$D$3:$D$52,0)),"")</f>
        <v xml:space="preserve"> </v>
      </c>
      <c r="J96" s="4" t="str">
        <f>IF(C96="","",IF(AND(K96="Asistió",ISNUMBER(E96),ISNUMBER(I96)),MAX(0,(E96-I96)*1440),0))</f>
        <v xml:space="preserve"> </v>
      </c>
      <c r="L96" t="str">
        <f>IF(A96="","",IF(COUNTIF('Festivos México'!$A$2:$A$50,A96)&gt;0,"Festivo","Normal"))</f>
        <v xml:space="preserve"> </v>
      </c>
    </row>
    <row r="97">
      <c r="B97" t="str">
        <f>IFERROR(INDEX('Catálogos'!$E$3:$E$52,MATCH(C97,'Catálogos'!$D$3:$D$52,0)),"")</f>
        <v xml:space="preserve"> </v>
      </c>
      <c r="D97" t="str">
        <f>IFERROR(INDEX('Catálogos'!$F$3:$F$52,MATCH(C97,'Catálogos'!$D$3:$D$52,0)),"")</f>
        <v xml:space="preserve"> </v>
      </c>
      <c r="H97" s="3" t="str">
        <f>IF(C97="","",IF(AND(K97="Asistió",ISNUMBER(E97),ISNUMBER(F97)),MAX(0,IF(F97&lt;E97,((F97+1-E97)*24),((F97-E97)*24))-(N(G97)/60)),0))</f>
        <v xml:space="preserve"> </v>
      </c>
      <c r="I97" s="2" t="str">
        <f>IFERROR(INDEX('Catálogos'!$G$3:$G$52,MATCH(C97,'Catálogos'!$D$3:$D$52,0)),"")</f>
        <v xml:space="preserve"> </v>
      </c>
      <c r="J97" s="4" t="str">
        <f>IF(C97="","",IF(AND(K97="Asistió",ISNUMBER(E97),ISNUMBER(I97)),MAX(0,(E97-I97)*1440),0))</f>
        <v xml:space="preserve"> </v>
      </c>
      <c r="L97" t="str">
        <f>IF(A97="","",IF(COUNTIF('Festivos México'!$A$2:$A$50,A97)&gt;0,"Festivo","Normal"))</f>
        <v xml:space="preserve"> </v>
      </c>
    </row>
    <row r="98">
      <c r="B98" t="str">
        <f>IFERROR(INDEX('Catálogos'!$E$3:$E$52,MATCH(C98,'Catálogos'!$D$3:$D$52,0)),"")</f>
        <v xml:space="preserve"> </v>
      </c>
      <c r="D98" t="str">
        <f>IFERROR(INDEX('Catálogos'!$F$3:$F$52,MATCH(C98,'Catálogos'!$D$3:$D$52,0)),"")</f>
        <v xml:space="preserve"> </v>
      </c>
      <c r="H98" s="3" t="str">
        <f>IF(C98="","",IF(AND(K98="Asistió",ISNUMBER(E98),ISNUMBER(F98)),MAX(0,IF(F98&lt;E98,((F98+1-E98)*24),((F98-E98)*24))-(N(G98)/60)),0))</f>
        <v xml:space="preserve"> </v>
      </c>
      <c r="I98" s="2" t="str">
        <f>IFERROR(INDEX('Catálogos'!$G$3:$G$52,MATCH(C98,'Catálogos'!$D$3:$D$52,0)),"")</f>
        <v xml:space="preserve"> </v>
      </c>
      <c r="J98" s="4" t="str">
        <f>IF(C98="","",IF(AND(K98="Asistió",ISNUMBER(E98),ISNUMBER(I98)),MAX(0,(E98-I98)*1440),0))</f>
        <v xml:space="preserve"> </v>
      </c>
      <c r="L98" t="str">
        <f>IF(A98="","",IF(COUNTIF('Festivos México'!$A$2:$A$50,A98)&gt;0,"Festivo","Normal"))</f>
        <v xml:space="preserve"> </v>
      </c>
    </row>
    <row r="99">
      <c r="B99" t="str">
        <f>IFERROR(INDEX('Catálogos'!$E$3:$E$52,MATCH(C99,'Catálogos'!$D$3:$D$52,0)),"")</f>
        <v xml:space="preserve"> </v>
      </c>
      <c r="D99" t="str">
        <f>IFERROR(INDEX('Catálogos'!$F$3:$F$52,MATCH(C99,'Catálogos'!$D$3:$D$52,0)),"")</f>
        <v xml:space="preserve"> </v>
      </c>
      <c r="H99" s="3" t="str">
        <f>IF(C99="","",IF(AND(K99="Asistió",ISNUMBER(E99),ISNUMBER(F99)),MAX(0,IF(F99&lt;E99,((F99+1-E99)*24),((F99-E99)*24))-(N(G99)/60)),0))</f>
        <v xml:space="preserve"> </v>
      </c>
      <c r="I99" s="2" t="str">
        <f>IFERROR(INDEX('Catálogos'!$G$3:$G$52,MATCH(C99,'Catálogos'!$D$3:$D$52,0)),"")</f>
        <v xml:space="preserve"> </v>
      </c>
      <c r="J99" s="4" t="str">
        <f>IF(C99="","",IF(AND(K99="Asistió",ISNUMBER(E99),ISNUMBER(I99)),MAX(0,(E99-I99)*1440),0))</f>
        <v xml:space="preserve"> </v>
      </c>
      <c r="L99" t="str">
        <f>IF(A99="","",IF(COUNTIF('Festivos México'!$A$2:$A$50,A99)&gt;0,"Festivo","Normal"))</f>
        <v xml:space="preserve"> </v>
      </c>
    </row>
    <row r="100">
      <c r="B100" t="str">
        <f>IFERROR(INDEX('Catálogos'!$E$3:$E$52,MATCH(C100,'Catálogos'!$D$3:$D$52,0)),"")</f>
        <v xml:space="preserve"> </v>
      </c>
      <c r="D100" t="str">
        <f>IFERROR(INDEX('Catálogos'!$F$3:$F$52,MATCH(C100,'Catálogos'!$D$3:$D$52,0)),"")</f>
        <v xml:space="preserve"> </v>
      </c>
      <c r="H100" s="3" t="str">
        <f>IF(C100="","",IF(AND(K100="Asistió",ISNUMBER(E100),ISNUMBER(F100)),MAX(0,IF(F100&lt;E100,((F100+1-E100)*24),((F100-E100)*24))-(N(G100)/60)),0))</f>
        <v xml:space="preserve"> </v>
      </c>
      <c r="I100" s="2" t="str">
        <f>IFERROR(INDEX('Catálogos'!$G$3:$G$52,MATCH(C100,'Catálogos'!$D$3:$D$52,0)),"")</f>
        <v xml:space="preserve"> </v>
      </c>
      <c r="J100" s="4" t="str">
        <f>IF(C100="","",IF(AND(K100="Asistió",ISNUMBER(E100),ISNUMBER(I100)),MAX(0,(E100-I100)*1440),0))</f>
        <v xml:space="preserve"> </v>
      </c>
      <c r="L100" t="str">
        <f>IF(A100="","",IF(COUNTIF('Festivos México'!$A$2:$A$50,A100)&gt;0,"Festivo","Normal"))</f>
        <v xml:space="preserve"> </v>
      </c>
    </row>
    <row r="101">
      <c r="B101" t="str">
        <f>IFERROR(INDEX('Catálogos'!$E$3:$E$52,MATCH(C101,'Catálogos'!$D$3:$D$52,0)),"")</f>
        <v xml:space="preserve"> </v>
      </c>
      <c r="D101" t="str">
        <f>IFERROR(INDEX('Catálogos'!$F$3:$F$52,MATCH(C101,'Catálogos'!$D$3:$D$52,0)),"")</f>
        <v xml:space="preserve"> </v>
      </c>
      <c r="H101" s="3" t="str">
        <f>IF(C101="","",IF(AND(K101="Asistió",ISNUMBER(E101),ISNUMBER(F101)),MAX(0,IF(F101&lt;E101,((F101+1-E101)*24),((F101-E101)*24))-(N(G101)/60)),0))</f>
        <v xml:space="preserve"> </v>
      </c>
      <c r="I101" s="2" t="str">
        <f>IFERROR(INDEX('Catálogos'!$G$3:$G$52,MATCH(C101,'Catálogos'!$D$3:$D$52,0)),"")</f>
        <v xml:space="preserve"> </v>
      </c>
      <c r="J101" s="4" t="str">
        <f>IF(C101="","",IF(AND(K101="Asistió",ISNUMBER(E101),ISNUMBER(I101)),MAX(0,(E101-I101)*1440),0))</f>
        <v xml:space="preserve"> </v>
      </c>
      <c r="L101" t="str">
        <f>IF(A101="","",IF(COUNTIF('Festivos México'!$A$2:$A$50,A101)&gt;0,"Festivo","Normal"))</f>
        <v xml:space="preserve"> </v>
      </c>
    </row>
    <row r="102">
      <c r="B102" t="str">
        <f>IFERROR(INDEX('Catálogos'!$E$3:$E$52,MATCH(C102,'Catálogos'!$D$3:$D$52,0)),"")</f>
        <v xml:space="preserve"> </v>
      </c>
      <c r="D102" t="str">
        <f>IFERROR(INDEX('Catálogos'!$F$3:$F$52,MATCH(C102,'Catálogos'!$D$3:$D$52,0)),"")</f>
        <v xml:space="preserve"> </v>
      </c>
      <c r="H102" s="3" t="str">
        <f>IF(C102="","",IF(AND(K102="Asistió",ISNUMBER(E102),ISNUMBER(F102)),MAX(0,IF(F102&lt;E102,((F102+1-E102)*24),((F102-E102)*24))-(N(G102)/60)),0))</f>
        <v xml:space="preserve"> </v>
      </c>
      <c r="I102" s="2" t="str">
        <f>IFERROR(INDEX('Catálogos'!$G$3:$G$52,MATCH(C102,'Catálogos'!$D$3:$D$52,0)),"")</f>
        <v xml:space="preserve"> </v>
      </c>
      <c r="J102" s="4" t="str">
        <f>IF(C102="","",IF(AND(K102="Asistió",ISNUMBER(E102),ISNUMBER(I102)),MAX(0,(E102-I102)*1440),0))</f>
        <v xml:space="preserve"> </v>
      </c>
      <c r="L102" t="str">
        <f>IF(A102="","",IF(COUNTIF('Festivos México'!$A$2:$A$50,A102)&gt;0,"Festivo","Normal"))</f>
        <v xml:space="preserve"> </v>
      </c>
    </row>
    <row r="103">
      <c r="B103" t="str">
        <f>IFERROR(INDEX('Catálogos'!$E$3:$E$52,MATCH(C103,'Catálogos'!$D$3:$D$52,0)),"")</f>
        <v xml:space="preserve"> </v>
      </c>
      <c r="D103" t="str">
        <f>IFERROR(INDEX('Catálogos'!$F$3:$F$52,MATCH(C103,'Catálogos'!$D$3:$D$52,0)),"")</f>
        <v xml:space="preserve"> </v>
      </c>
      <c r="H103" s="3" t="str">
        <f>IF(C103="","",IF(AND(K103="Asistió",ISNUMBER(E103),ISNUMBER(F103)),MAX(0,IF(F103&lt;E103,((F103+1-E103)*24),((F103-E103)*24))-(N(G103)/60)),0))</f>
        <v xml:space="preserve"> </v>
      </c>
      <c r="I103" s="2" t="str">
        <f>IFERROR(INDEX('Catálogos'!$G$3:$G$52,MATCH(C103,'Catálogos'!$D$3:$D$52,0)),"")</f>
        <v xml:space="preserve"> </v>
      </c>
      <c r="J103" s="4" t="str">
        <f>IF(C103="","",IF(AND(K103="Asistió",ISNUMBER(E103),ISNUMBER(I103)),MAX(0,(E103-I103)*1440),0))</f>
        <v xml:space="preserve"> </v>
      </c>
      <c r="L103" t="str">
        <f>IF(A103="","",IF(COUNTIF('Festivos México'!$A$2:$A$50,A103)&gt;0,"Festivo","Normal"))</f>
        <v xml:space="preserve"> </v>
      </c>
    </row>
    <row r="104">
      <c r="B104" t="str">
        <f>IFERROR(INDEX('Catálogos'!$E$3:$E$52,MATCH(C104,'Catálogos'!$D$3:$D$52,0)),"")</f>
        <v xml:space="preserve"> </v>
      </c>
      <c r="D104" t="str">
        <f>IFERROR(INDEX('Catálogos'!$F$3:$F$52,MATCH(C104,'Catálogos'!$D$3:$D$52,0)),"")</f>
        <v xml:space="preserve"> </v>
      </c>
      <c r="H104" s="3" t="str">
        <f>IF(C104="","",IF(AND(K104="Asistió",ISNUMBER(E104),ISNUMBER(F104)),MAX(0,IF(F104&lt;E104,((F104+1-E104)*24),((F104-E104)*24))-(N(G104)/60)),0))</f>
        <v xml:space="preserve"> </v>
      </c>
      <c r="I104" s="2" t="str">
        <f>IFERROR(INDEX('Catálogos'!$G$3:$G$52,MATCH(C104,'Catálogos'!$D$3:$D$52,0)),"")</f>
        <v xml:space="preserve"> </v>
      </c>
      <c r="J104" s="4" t="str">
        <f>IF(C104="","",IF(AND(K104="Asistió",ISNUMBER(E104),ISNUMBER(I104)),MAX(0,(E104-I104)*1440),0))</f>
        <v xml:space="preserve"> </v>
      </c>
      <c r="L104" t="str">
        <f>IF(A104="","",IF(COUNTIF('Festivos México'!$A$2:$A$50,A104)&gt;0,"Festivo","Normal"))</f>
        <v xml:space="preserve"> </v>
      </c>
    </row>
    <row r="105">
      <c r="B105" t="str">
        <f>IFERROR(INDEX('Catálogos'!$E$3:$E$52,MATCH(C105,'Catálogos'!$D$3:$D$52,0)),"")</f>
        <v xml:space="preserve"> </v>
      </c>
      <c r="D105" t="str">
        <f>IFERROR(INDEX('Catálogos'!$F$3:$F$52,MATCH(C105,'Catálogos'!$D$3:$D$52,0)),"")</f>
        <v xml:space="preserve"> </v>
      </c>
      <c r="H105" s="3" t="str">
        <f>IF(C105="","",IF(AND(K105="Asistió",ISNUMBER(E105),ISNUMBER(F105)),MAX(0,IF(F105&lt;E105,((F105+1-E105)*24),((F105-E105)*24))-(N(G105)/60)),0))</f>
        <v xml:space="preserve"> </v>
      </c>
      <c r="I105" s="2" t="str">
        <f>IFERROR(INDEX('Catálogos'!$G$3:$G$52,MATCH(C105,'Catálogos'!$D$3:$D$52,0)),"")</f>
        <v xml:space="preserve"> </v>
      </c>
      <c r="J105" s="4" t="str">
        <f>IF(C105="","",IF(AND(K105="Asistió",ISNUMBER(E105),ISNUMBER(I105)),MAX(0,(E105-I105)*1440),0))</f>
        <v xml:space="preserve"> </v>
      </c>
      <c r="L105" t="str">
        <f>IF(A105="","",IF(COUNTIF('Festivos México'!$A$2:$A$50,A105)&gt;0,"Festivo","Normal"))</f>
        <v xml:space="preserve"> </v>
      </c>
    </row>
    <row r="106">
      <c r="B106" t="str">
        <f>IFERROR(INDEX('Catálogos'!$E$3:$E$52,MATCH(C106,'Catálogos'!$D$3:$D$52,0)),"")</f>
        <v xml:space="preserve"> </v>
      </c>
      <c r="D106" t="str">
        <f>IFERROR(INDEX('Catálogos'!$F$3:$F$52,MATCH(C106,'Catálogos'!$D$3:$D$52,0)),"")</f>
        <v xml:space="preserve"> </v>
      </c>
      <c r="H106" s="3" t="str">
        <f>IF(C106="","",IF(AND(K106="Asistió",ISNUMBER(E106),ISNUMBER(F106)),MAX(0,IF(F106&lt;E106,((F106+1-E106)*24),((F106-E106)*24))-(N(G106)/60)),0))</f>
        <v xml:space="preserve"> </v>
      </c>
      <c r="I106" s="2" t="str">
        <f>IFERROR(INDEX('Catálogos'!$G$3:$G$52,MATCH(C106,'Catálogos'!$D$3:$D$52,0)),"")</f>
        <v xml:space="preserve"> </v>
      </c>
      <c r="J106" s="4" t="str">
        <f>IF(C106="","",IF(AND(K106="Asistió",ISNUMBER(E106),ISNUMBER(I106)),MAX(0,(E106-I106)*1440),0))</f>
        <v xml:space="preserve"> </v>
      </c>
      <c r="L106" t="str">
        <f>IF(A106="","",IF(COUNTIF('Festivos México'!$A$2:$A$50,A106)&gt;0,"Festivo","Normal"))</f>
        <v xml:space="preserve"> </v>
      </c>
    </row>
    <row r="107">
      <c r="B107" t="str">
        <f>IFERROR(INDEX('Catálogos'!$E$3:$E$52,MATCH(C107,'Catálogos'!$D$3:$D$52,0)),"")</f>
        <v xml:space="preserve"> </v>
      </c>
      <c r="D107" t="str">
        <f>IFERROR(INDEX('Catálogos'!$F$3:$F$52,MATCH(C107,'Catálogos'!$D$3:$D$52,0)),"")</f>
        <v xml:space="preserve"> </v>
      </c>
      <c r="H107" s="3" t="str">
        <f>IF(C107="","",IF(AND(K107="Asistió",ISNUMBER(E107),ISNUMBER(F107)),MAX(0,IF(F107&lt;E107,((F107+1-E107)*24),((F107-E107)*24))-(N(G107)/60)),0))</f>
        <v xml:space="preserve"> </v>
      </c>
      <c r="I107" s="2" t="str">
        <f>IFERROR(INDEX('Catálogos'!$G$3:$G$52,MATCH(C107,'Catálogos'!$D$3:$D$52,0)),"")</f>
        <v xml:space="preserve"> </v>
      </c>
      <c r="J107" s="4" t="str">
        <f>IF(C107="","",IF(AND(K107="Asistió",ISNUMBER(E107),ISNUMBER(I107)),MAX(0,(E107-I107)*1440),0))</f>
        <v xml:space="preserve"> </v>
      </c>
      <c r="L107" t="str">
        <f>IF(A107="","",IF(COUNTIF('Festivos México'!$A$2:$A$50,A107)&gt;0,"Festivo","Normal"))</f>
        <v xml:space="preserve"> </v>
      </c>
    </row>
    <row r="108">
      <c r="B108" t="str">
        <f>IFERROR(INDEX('Catálogos'!$E$3:$E$52,MATCH(C108,'Catálogos'!$D$3:$D$52,0)),"")</f>
        <v xml:space="preserve"> </v>
      </c>
      <c r="D108" t="str">
        <f>IFERROR(INDEX('Catálogos'!$F$3:$F$52,MATCH(C108,'Catálogos'!$D$3:$D$52,0)),"")</f>
        <v xml:space="preserve"> </v>
      </c>
      <c r="H108" s="3" t="str">
        <f>IF(C108="","",IF(AND(K108="Asistió",ISNUMBER(E108),ISNUMBER(F108)),MAX(0,IF(F108&lt;E108,((F108+1-E108)*24),((F108-E108)*24))-(N(G108)/60)),0))</f>
        <v xml:space="preserve"> </v>
      </c>
      <c r="I108" s="2" t="str">
        <f>IFERROR(INDEX('Catálogos'!$G$3:$G$52,MATCH(C108,'Catálogos'!$D$3:$D$52,0)),"")</f>
        <v xml:space="preserve"> </v>
      </c>
      <c r="J108" s="4" t="str">
        <f>IF(C108="","",IF(AND(K108="Asistió",ISNUMBER(E108),ISNUMBER(I108)),MAX(0,(E108-I108)*1440),0))</f>
        <v xml:space="preserve"> </v>
      </c>
      <c r="L108" t="str">
        <f>IF(A108="","",IF(COUNTIF('Festivos México'!$A$2:$A$50,A108)&gt;0,"Festivo","Normal"))</f>
        <v xml:space="preserve"> </v>
      </c>
    </row>
    <row r="109">
      <c r="B109" t="str">
        <f>IFERROR(INDEX('Catálogos'!$E$3:$E$52,MATCH(C109,'Catálogos'!$D$3:$D$52,0)),"")</f>
        <v xml:space="preserve"> </v>
      </c>
      <c r="D109" t="str">
        <f>IFERROR(INDEX('Catálogos'!$F$3:$F$52,MATCH(C109,'Catálogos'!$D$3:$D$52,0)),"")</f>
        <v xml:space="preserve"> </v>
      </c>
      <c r="H109" s="3" t="str">
        <f>IF(C109="","",IF(AND(K109="Asistió",ISNUMBER(E109),ISNUMBER(F109)),MAX(0,IF(F109&lt;E109,((F109+1-E109)*24),((F109-E109)*24))-(N(G109)/60)),0))</f>
        <v xml:space="preserve"> </v>
      </c>
      <c r="I109" s="2" t="str">
        <f>IFERROR(INDEX('Catálogos'!$G$3:$G$52,MATCH(C109,'Catálogos'!$D$3:$D$52,0)),"")</f>
        <v xml:space="preserve"> </v>
      </c>
      <c r="J109" s="4" t="str">
        <f>IF(C109="","",IF(AND(K109="Asistió",ISNUMBER(E109),ISNUMBER(I109)),MAX(0,(E109-I109)*1440),0))</f>
        <v xml:space="preserve"> </v>
      </c>
      <c r="L109" t="str">
        <f>IF(A109="","",IF(COUNTIF('Festivos México'!$A$2:$A$50,A109)&gt;0,"Festivo","Normal"))</f>
        <v xml:space="preserve"> </v>
      </c>
    </row>
    <row r="110">
      <c r="B110" t="str">
        <f>IFERROR(INDEX('Catálogos'!$E$3:$E$52,MATCH(C110,'Catálogos'!$D$3:$D$52,0)),"")</f>
        <v xml:space="preserve"> </v>
      </c>
      <c r="D110" t="str">
        <f>IFERROR(INDEX('Catálogos'!$F$3:$F$52,MATCH(C110,'Catálogos'!$D$3:$D$52,0)),"")</f>
        <v xml:space="preserve"> </v>
      </c>
      <c r="H110" s="3" t="str">
        <f>IF(C110="","",IF(AND(K110="Asistió",ISNUMBER(E110),ISNUMBER(F110)),MAX(0,IF(F110&lt;E110,((F110+1-E110)*24),((F110-E110)*24))-(N(G110)/60)),0))</f>
        <v xml:space="preserve"> </v>
      </c>
      <c r="I110" s="2" t="str">
        <f>IFERROR(INDEX('Catálogos'!$G$3:$G$52,MATCH(C110,'Catálogos'!$D$3:$D$52,0)),"")</f>
        <v xml:space="preserve"> </v>
      </c>
      <c r="J110" s="4" t="str">
        <f>IF(C110="","",IF(AND(K110="Asistió",ISNUMBER(E110),ISNUMBER(I110)),MAX(0,(E110-I110)*1440),0))</f>
        <v xml:space="preserve"> </v>
      </c>
      <c r="L110" t="str">
        <f>IF(A110="","",IF(COUNTIF('Festivos México'!$A$2:$A$50,A110)&gt;0,"Festivo","Normal"))</f>
        <v xml:space="preserve"> </v>
      </c>
    </row>
    <row r="111">
      <c r="B111" t="str">
        <f>IFERROR(INDEX('Catálogos'!$E$3:$E$52,MATCH(C111,'Catálogos'!$D$3:$D$52,0)),"")</f>
        <v xml:space="preserve"> </v>
      </c>
      <c r="D111" t="str">
        <f>IFERROR(INDEX('Catálogos'!$F$3:$F$52,MATCH(C111,'Catálogos'!$D$3:$D$52,0)),"")</f>
        <v xml:space="preserve"> </v>
      </c>
      <c r="H111" s="3" t="str">
        <f>IF(C111="","",IF(AND(K111="Asistió",ISNUMBER(E111),ISNUMBER(F111)),MAX(0,IF(F111&lt;E111,((F111+1-E111)*24),((F111-E111)*24))-(N(G111)/60)),0))</f>
        <v xml:space="preserve"> </v>
      </c>
      <c r="I111" s="2" t="str">
        <f>IFERROR(INDEX('Catálogos'!$G$3:$G$52,MATCH(C111,'Catálogos'!$D$3:$D$52,0)),"")</f>
        <v xml:space="preserve"> </v>
      </c>
      <c r="J111" s="4" t="str">
        <f>IF(C111="","",IF(AND(K111="Asistió",ISNUMBER(E111),ISNUMBER(I111)),MAX(0,(E111-I111)*1440),0))</f>
        <v xml:space="preserve"> </v>
      </c>
      <c r="L111" t="str">
        <f>IF(A111="","",IF(COUNTIF('Festivos México'!$A$2:$A$50,A111)&gt;0,"Festivo","Normal"))</f>
        <v xml:space="preserve"> </v>
      </c>
    </row>
    <row r="112">
      <c r="B112" t="str">
        <f>IFERROR(INDEX('Catálogos'!$E$3:$E$52,MATCH(C112,'Catálogos'!$D$3:$D$52,0)),"")</f>
        <v xml:space="preserve"> </v>
      </c>
      <c r="D112" t="str">
        <f>IFERROR(INDEX('Catálogos'!$F$3:$F$52,MATCH(C112,'Catálogos'!$D$3:$D$52,0)),"")</f>
        <v xml:space="preserve"> </v>
      </c>
      <c r="H112" s="3" t="str">
        <f>IF(C112="","",IF(AND(K112="Asistió",ISNUMBER(E112),ISNUMBER(F112)),MAX(0,IF(F112&lt;E112,((F112+1-E112)*24),((F112-E112)*24))-(N(G112)/60)),0))</f>
        <v xml:space="preserve"> </v>
      </c>
      <c r="I112" s="2" t="str">
        <f>IFERROR(INDEX('Catálogos'!$G$3:$G$52,MATCH(C112,'Catálogos'!$D$3:$D$52,0)),"")</f>
        <v xml:space="preserve"> </v>
      </c>
      <c r="J112" s="4" t="str">
        <f>IF(C112="","",IF(AND(K112="Asistió",ISNUMBER(E112),ISNUMBER(I112)),MAX(0,(E112-I112)*1440),0))</f>
        <v xml:space="preserve"> </v>
      </c>
      <c r="L112" t="str">
        <f>IF(A112="","",IF(COUNTIF('Festivos México'!$A$2:$A$50,A112)&gt;0,"Festivo","Normal"))</f>
        <v xml:space="preserve"> </v>
      </c>
    </row>
    <row r="113">
      <c r="B113" t="str">
        <f>IFERROR(INDEX('Catálogos'!$E$3:$E$52,MATCH(C113,'Catálogos'!$D$3:$D$52,0)),"")</f>
        <v xml:space="preserve"> </v>
      </c>
      <c r="D113" t="str">
        <f>IFERROR(INDEX('Catálogos'!$F$3:$F$52,MATCH(C113,'Catálogos'!$D$3:$D$52,0)),"")</f>
        <v xml:space="preserve"> </v>
      </c>
      <c r="H113" s="3" t="str">
        <f>IF(C113="","",IF(AND(K113="Asistió",ISNUMBER(E113),ISNUMBER(F113)),MAX(0,IF(F113&lt;E113,((F113+1-E113)*24),((F113-E113)*24))-(N(G113)/60)),0))</f>
        <v xml:space="preserve"> </v>
      </c>
      <c r="I113" s="2" t="str">
        <f>IFERROR(INDEX('Catálogos'!$G$3:$G$52,MATCH(C113,'Catálogos'!$D$3:$D$52,0)),"")</f>
        <v xml:space="preserve"> </v>
      </c>
      <c r="J113" s="4" t="str">
        <f>IF(C113="","",IF(AND(K113="Asistió",ISNUMBER(E113),ISNUMBER(I113)),MAX(0,(E113-I113)*1440),0))</f>
        <v xml:space="preserve"> </v>
      </c>
      <c r="L113" t="str">
        <f>IF(A113="","",IF(COUNTIF('Festivos México'!$A$2:$A$50,A113)&gt;0,"Festivo","Normal"))</f>
        <v xml:space="preserve"> </v>
      </c>
    </row>
    <row r="114">
      <c r="B114" t="str">
        <f>IFERROR(INDEX('Catálogos'!$E$3:$E$52,MATCH(C114,'Catálogos'!$D$3:$D$52,0)),"")</f>
        <v xml:space="preserve"> </v>
      </c>
      <c r="D114" t="str">
        <f>IFERROR(INDEX('Catálogos'!$F$3:$F$52,MATCH(C114,'Catálogos'!$D$3:$D$52,0)),"")</f>
        <v xml:space="preserve"> </v>
      </c>
      <c r="H114" s="3" t="str">
        <f>IF(C114="","",IF(AND(K114="Asistió",ISNUMBER(E114),ISNUMBER(F114)),MAX(0,IF(F114&lt;E114,((F114+1-E114)*24),((F114-E114)*24))-(N(G114)/60)),0))</f>
        <v xml:space="preserve"> </v>
      </c>
      <c r="I114" s="2" t="str">
        <f>IFERROR(INDEX('Catálogos'!$G$3:$G$52,MATCH(C114,'Catálogos'!$D$3:$D$52,0)),"")</f>
        <v xml:space="preserve"> </v>
      </c>
      <c r="J114" s="4" t="str">
        <f>IF(C114="","",IF(AND(K114="Asistió",ISNUMBER(E114),ISNUMBER(I114)),MAX(0,(E114-I114)*1440),0))</f>
        <v xml:space="preserve"> </v>
      </c>
      <c r="L114" t="str">
        <f>IF(A114="","",IF(COUNTIF('Festivos México'!$A$2:$A$50,A114)&gt;0,"Festivo","Normal"))</f>
        <v xml:space="preserve"> </v>
      </c>
    </row>
    <row r="115">
      <c r="B115" t="str">
        <f>IFERROR(INDEX('Catálogos'!$E$3:$E$52,MATCH(C115,'Catálogos'!$D$3:$D$52,0)),"")</f>
        <v xml:space="preserve"> </v>
      </c>
      <c r="D115" t="str">
        <f>IFERROR(INDEX('Catálogos'!$F$3:$F$52,MATCH(C115,'Catálogos'!$D$3:$D$52,0)),"")</f>
        <v xml:space="preserve"> </v>
      </c>
      <c r="H115" s="3" t="str">
        <f>IF(C115="","",IF(AND(K115="Asistió",ISNUMBER(E115),ISNUMBER(F115)),MAX(0,IF(F115&lt;E115,((F115+1-E115)*24),((F115-E115)*24))-(N(G115)/60)),0))</f>
        <v xml:space="preserve"> </v>
      </c>
      <c r="I115" s="2" t="str">
        <f>IFERROR(INDEX('Catálogos'!$G$3:$G$52,MATCH(C115,'Catálogos'!$D$3:$D$52,0)),"")</f>
        <v xml:space="preserve"> </v>
      </c>
      <c r="J115" s="4" t="str">
        <f>IF(C115="","",IF(AND(K115="Asistió",ISNUMBER(E115),ISNUMBER(I115)),MAX(0,(E115-I115)*1440),0))</f>
        <v xml:space="preserve"> </v>
      </c>
      <c r="L115" t="str">
        <f>IF(A115="","",IF(COUNTIF('Festivos México'!$A$2:$A$50,A115)&gt;0,"Festivo","Normal"))</f>
        <v xml:space="preserve"> </v>
      </c>
    </row>
    <row r="116">
      <c r="B116" t="str">
        <f>IFERROR(INDEX('Catálogos'!$E$3:$E$52,MATCH(C116,'Catálogos'!$D$3:$D$52,0)),"")</f>
        <v xml:space="preserve"> </v>
      </c>
      <c r="D116" t="str">
        <f>IFERROR(INDEX('Catálogos'!$F$3:$F$52,MATCH(C116,'Catálogos'!$D$3:$D$52,0)),"")</f>
        <v xml:space="preserve"> </v>
      </c>
      <c r="H116" s="3" t="str">
        <f>IF(C116="","",IF(AND(K116="Asistió",ISNUMBER(E116),ISNUMBER(F116)),MAX(0,IF(F116&lt;E116,((F116+1-E116)*24),((F116-E116)*24))-(N(G116)/60)),0))</f>
        <v xml:space="preserve"> </v>
      </c>
      <c r="I116" s="2" t="str">
        <f>IFERROR(INDEX('Catálogos'!$G$3:$G$52,MATCH(C116,'Catálogos'!$D$3:$D$52,0)),"")</f>
        <v xml:space="preserve"> </v>
      </c>
      <c r="J116" s="4" t="str">
        <f>IF(C116="","",IF(AND(K116="Asistió",ISNUMBER(E116),ISNUMBER(I116)),MAX(0,(E116-I116)*1440),0))</f>
        <v xml:space="preserve"> </v>
      </c>
      <c r="L116" t="str">
        <f>IF(A116="","",IF(COUNTIF('Festivos México'!$A$2:$A$50,A116)&gt;0,"Festivo","Normal"))</f>
        <v xml:space="preserve"> </v>
      </c>
    </row>
    <row r="117">
      <c r="B117" t="str">
        <f>IFERROR(INDEX('Catálogos'!$E$3:$E$52,MATCH(C117,'Catálogos'!$D$3:$D$52,0)),"")</f>
        <v xml:space="preserve"> </v>
      </c>
      <c r="D117" t="str">
        <f>IFERROR(INDEX('Catálogos'!$F$3:$F$52,MATCH(C117,'Catálogos'!$D$3:$D$52,0)),"")</f>
        <v xml:space="preserve"> </v>
      </c>
      <c r="H117" s="3" t="str">
        <f>IF(C117="","",IF(AND(K117="Asistió",ISNUMBER(E117),ISNUMBER(F117)),MAX(0,IF(F117&lt;E117,((F117+1-E117)*24),((F117-E117)*24))-(N(G117)/60)),0))</f>
        <v xml:space="preserve"> </v>
      </c>
      <c r="I117" s="2" t="str">
        <f>IFERROR(INDEX('Catálogos'!$G$3:$G$52,MATCH(C117,'Catálogos'!$D$3:$D$52,0)),"")</f>
        <v xml:space="preserve"> </v>
      </c>
      <c r="J117" s="4" t="str">
        <f>IF(C117="","",IF(AND(K117="Asistió",ISNUMBER(E117),ISNUMBER(I117)),MAX(0,(E117-I117)*1440),0))</f>
        <v xml:space="preserve"> </v>
      </c>
      <c r="L117" t="str">
        <f>IF(A117="","",IF(COUNTIF('Festivos México'!$A$2:$A$50,A117)&gt;0,"Festivo","Normal"))</f>
        <v xml:space="preserve"> </v>
      </c>
    </row>
    <row r="118">
      <c r="B118" t="str">
        <f>IFERROR(INDEX('Catálogos'!$E$3:$E$52,MATCH(C118,'Catálogos'!$D$3:$D$52,0)),"")</f>
        <v xml:space="preserve"> </v>
      </c>
      <c r="D118" t="str">
        <f>IFERROR(INDEX('Catálogos'!$F$3:$F$52,MATCH(C118,'Catálogos'!$D$3:$D$52,0)),"")</f>
        <v xml:space="preserve"> </v>
      </c>
      <c r="H118" s="3" t="str">
        <f>IF(C118="","",IF(AND(K118="Asistió",ISNUMBER(E118),ISNUMBER(F118)),MAX(0,IF(F118&lt;E118,((F118+1-E118)*24),((F118-E118)*24))-(N(G118)/60)),0))</f>
        <v xml:space="preserve"> </v>
      </c>
      <c r="I118" s="2" t="str">
        <f>IFERROR(INDEX('Catálogos'!$G$3:$G$52,MATCH(C118,'Catálogos'!$D$3:$D$52,0)),"")</f>
        <v xml:space="preserve"> </v>
      </c>
      <c r="J118" s="4" t="str">
        <f>IF(C118="","",IF(AND(K118="Asistió",ISNUMBER(E118),ISNUMBER(I118)),MAX(0,(E118-I118)*1440),0))</f>
        <v xml:space="preserve"> </v>
      </c>
      <c r="L118" t="str">
        <f>IF(A118="","",IF(COUNTIF('Festivos México'!$A$2:$A$50,A118)&gt;0,"Festivo","Normal"))</f>
        <v xml:space="preserve"> </v>
      </c>
    </row>
    <row r="119">
      <c r="B119" t="str">
        <f>IFERROR(INDEX('Catálogos'!$E$3:$E$52,MATCH(C119,'Catálogos'!$D$3:$D$52,0)),"")</f>
        <v xml:space="preserve"> </v>
      </c>
      <c r="D119" t="str">
        <f>IFERROR(INDEX('Catálogos'!$F$3:$F$52,MATCH(C119,'Catálogos'!$D$3:$D$52,0)),"")</f>
        <v xml:space="preserve"> </v>
      </c>
      <c r="H119" s="3" t="str">
        <f>IF(C119="","",IF(AND(K119="Asistió",ISNUMBER(E119),ISNUMBER(F119)),MAX(0,IF(F119&lt;E119,((F119+1-E119)*24),((F119-E119)*24))-(N(G119)/60)),0))</f>
        <v xml:space="preserve"> </v>
      </c>
      <c r="I119" s="2" t="str">
        <f>IFERROR(INDEX('Catálogos'!$G$3:$G$52,MATCH(C119,'Catálogos'!$D$3:$D$52,0)),"")</f>
        <v xml:space="preserve"> </v>
      </c>
      <c r="J119" s="4" t="str">
        <f>IF(C119="","",IF(AND(K119="Asistió",ISNUMBER(E119),ISNUMBER(I119)),MAX(0,(E119-I119)*1440),0))</f>
        <v xml:space="preserve"> </v>
      </c>
      <c r="L119" t="str">
        <f>IF(A119="","",IF(COUNTIF('Festivos México'!$A$2:$A$50,A119)&gt;0,"Festivo","Normal"))</f>
        <v xml:space="preserve"> </v>
      </c>
    </row>
    <row r="120">
      <c r="B120" t="str">
        <f>IFERROR(INDEX('Catálogos'!$E$3:$E$52,MATCH(C120,'Catálogos'!$D$3:$D$52,0)),"")</f>
        <v xml:space="preserve"> </v>
      </c>
      <c r="D120" t="str">
        <f>IFERROR(INDEX('Catálogos'!$F$3:$F$52,MATCH(C120,'Catálogos'!$D$3:$D$52,0)),"")</f>
        <v xml:space="preserve"> </v>
      </c>
      <c r="H120" s="3" t="str">
        <f>IF(C120="","",IF(AND(K120="Asistió",ISNUMBER(E120),ISNUMBER(F120)),MAX(0,IF(F120&lt;E120,((F120+1-E120)*24),((F120-E120)*24))-(N(G120)/60)),0))</f>
        <v xml:space="preserve"> </v>
      </c>
      <c r="I120" s="2" t="str">
        <f>IFERROR(INDEX('Catálogos'!$G$3:$G$52,MATCH(C120,'Catálogos'!$D$3:$D$52,0)),"")</f>
        <v xml:space="preserve"> </v>
      </c>
      <c r="J120" s="4" t="str">
        <f>IF(C120="","",IF(AND(K120="Asistió",ISNUMBER(E120),ISNUMBER(I120)),MAX(0,(E120-I120)*1440),0))</f>
        <v xml:space="preserve"> </v>
      </c>
      <c r="L120" t="str">
        <f>IF(A120="","",IF(COUNTIF('Festivos México'!$A$2:$A$50,A120)&gt;0,"Festivo","Normal"))</f>
        <v xml:space="preserve"> </v>
      </c>
    </row>
    <row r="121">
      <c r="B121" t="str">
        <f>IFERROR(INDEX('Catálogos'!$E$3:$E$52,MATCH(C121,'Catálogos'!$D$3:$D$52,0)),"")</f>
        <v xml:space="preserve"> </v>
      </c>
      <c r="D121" t="str">
        <f>IFERROR(INDEX('Catálogos'!$F$3:$F$52,MATCH(C121,'Catálogos'!$D$3:$D$52,0)),"")</f>
        <v xml:space="preserve"> </v>
      </c>
      <c r="H121" s="3" t="str">
        <f>IF(C121="","",IF(AND(K121="Asistió",ISNUMBER(E121),ISNUMBER(F121)),MAX(0,IF(F121&lt;E121,((F121+1-E121)*24),((F121-E121)*24))-(N(G121)/60)),0))</f>
        <v xml:space="preserve"> </v>
      </c>
      <c r="I121" s="2" t="str">
        <f>IFERROR(INDEX('Catálogos'!$G$3:$G$52,MATCH(C121,'Catálogos'!$D$3:$D$52,0)),"")</f>
        <v xml:space="preserve"> </v>
      </c>
      <c r="J121" s="4" t="str">
        <f>IF(C121="","",IF(AND(K121="Asistió",ISNUMBER(E121),ISNUMBER(I121)),MAX(0,(E121-I121)*1440),0))</f>
        <v xml:space="preserve"> </v>
      </c>
      <c r="L121" t="str">
        <f>IF(A121="","",IF(COUNTIF('Festivos México'!$A$2:$A$50,A121)&gt;0,"Festivo","Normal"))</f>
        <v xml:space="preserve"> </v>
      </c>
    </row>
    <row r="122">
      <c r="B122" t="str">
        <f>IFERROR(INDEX('Catálogos'!$E$3:$E$52,MATCH(C122,'Catálogos'!$D$3:$D$52,0)),"")</f>
        <v xml:space="preserve"> </v>
      </c>
      <c r="D122" t="str">
        <f>IFERROR(INDEX('Catálogos'!$F$3:$F$52,MATCH(C122,'Catálogos'!$D$3:$D$52,0)),"")</f>
        <v xml:space="preserve"> </v>
      </c>
      <c r="H122" s="3" t="str">
        <f>IF(C122="","",IF(AND(K122="Asistió",ISNUMBER(E122),ISNUMBER(F122)),MAX(0,IF(F122&lt;E122,((F122+1-E122)*24),((F122-E122)*24))-(N(G122)/60)),0))</f>
        <v xml:space="preserve"> </v>
      </c>
      <c r="I122" s="2" t="str">
        <f>IFERROR(INDEX('Catálogos'!$G$3:$G$52,MATCH(C122,'Catálogos'!$D$3:$D$52,0)),"")</f>
        <v xml:space="preserve"> </v>
      </c>
      <c r="J122" s="4" t="str">
        <f>IF(C122="","",IF(AND(K122="Asistió",ISNUMBER(E122),ISNUMBER(I122)),MAX(0,(E122-I122)*1440),0))</f>
        <v xml:space="preserve"> </v>
      </c>
      <c r="L122" t="str">
        <f>IF(A122="","",IF(COUNTIF('Festivos México'!$A$2:$A$50,A122)&gt;0,"Festivo","Normal"))</f>
        <v xml:space="preserve"> </v>
      </c>
    </row>
    <row r="123">
      <c r="B123" t="str">
        <f>IFERROR(INDEX('Catálogos'!$E$3:$E$52,MATCH(C123,'Catálogos'!$D$3:$D$52,0)),"")</f>
        <v xml:space="preserve"> </v>
      </c>
      <c r="D123" t="str">
        <f>IFERROR(INDEX('Catálogos'!$F$3:$F$52,MATCH(C123,'Catálogos'!$D$3:$D$52,0)),"")</f>
        <v xml:space="preserve"> </v>
      </c>
      <c r="H123" s="3" t="str">
        <f>IF(C123="","",IF(AND(K123="Asistió",ISNUMBER(E123),ISNUMBER(F123)),MAX(0,IF(F123&lt;E123,((F123+1-E123)*24),((F123-E123)*24))-(N(G123)/60)),0))</f>
        <v xml:space="preserve"> </v>
      </c>
      <c r="I123" s="2" t="str">
        <f>IFERROR(INDEX('Catálogos'!$G$3:$G$52,MATCH(C123,'Catálogos'!$D$3:$D$52,0)),"")</f>
        <v xml:space="preserve"> </v>
      </c>
      <c r="J123" s="4" t="str">
        <f>IF(C123="","",IF(AND(K123="Asistió",ISNUMBER(E123),ISNUMBER(I123)),MAX(0,(E123-I123)*1440),0))</f>
        <v xml:space="preserve"> </v>
      </c>
      <c r="L123" t="str">
        <f>IF(A123="","",IF(COUNTIF('Festivos México'!$A$2:$A$50,A123)&gt;0,"Festivo","Normal"))</f>
        <v xml:space="preserve"> </v>
      </c>
    </row>
    <row r="124">
      <c r="B124" t="str">
        <f>IFERROR(INDEX('Catálogos'!$E$3:$E$52,MATCH(C124,'Catálogos'!$D$3:$D$52,0)),"")</f>
        <v xml:space="preserve"> </v>
      </c>
      <c r="D124" t="str">
        <f>IFERROR(INDEX('Catálogos'!$F$3:$F$52,MATCH(C124,'Catálogos'!$D$3:$D$52,0)),"")</f>
        <v xml:space="preserve"> </v>
      </c>
      <c r="H124" s="3" t="str">
        <f>IF(C124="","",IF(AND(K124="Asistió",ISNUMBER(E124),ISNUMBER(F124)),MAX(0,IF(F124&lt;E124,((F124+1-E124)*24),((F124-E124)*24))-(N(G124)/60)),0))</f>
        <v xml:space="preserve"> </v>
      </c>
      <c r="I124" s="2" t="str">
        <f>IFERROR(INDEX('Catálogos'!$G$3:$G$52,MATCH(C124,'Catálogos'!$D$3:$D$52,0)),"")</f>
        <v xml:space="preserve"> </v>
      </c>
      <c r="J124" s="4" t="str">
        <f>IF(C124="","",IF(AND(K124="Asistió",ISNUMBER(E124),ISNUMBER(I124)),MAX(0,(E124-I124)*1440),0))</f>
        <v xml:space="preserve"> </v>
      </c>
      <c r="L124" t="str">
        <f>IF(A124="","",IF(COUNTIF('Festivos México'!$A$2:$A$50,A124)&gt;0,"Festivo","Normal"))</f>
        <v xml:space="preserve"> </v>
      </c>
    </row>
    <row r="125">
      <c r="B125" t="str">
        <f>IFERROR(INDEX('Catálogos'!$E$3:$E$52,MATCH(C125,'Catálogos'!$D$3:$D$52,0)),"")</f>
        <v xml:space="preserve"> </v>
      </c>
      <c r="D125" t="str">
        <f>IFERROR(INDEX('Catálogos'!$F$3:$F$52,MATCH(C125,'Catálogos'!$D$3:$D$52,0)),"")</f>
        <v xml:space="preserve"> </v>
      </c>
      <c r="H125" s="3" t="str">
        <f>IF(C125="","",IF(AND(K125="Asistió",ISNUMBER(E125),ISNUMBER(F125)),MAX(0,IF(F125&lt;E125,((F125+1-E125)*24),((F125-E125)*24))-(N(G125)/60)),0))</f>
        <v xml:space="preserve"> </v>
      </c>
      <c r="I125" s="2" t="str">
        <f>IFERROR(INDEX('Catálogos'!$G$3:$G$52,MATCH(C125,'Catálogos'!$D$3:$D$52,0)),"")</f>
        <v xml:space="preserve"> </v>
      </c>
      <c r="J125" s="4" t="str">
        <f>IF(C125="","",IF(AND(K125="Asistió",ISNUMBER(E125),ISNUMBER(I125)),MAX(0,(E125-I125)*1440),0))</f>
        <v xml:space="preserve"> </v>
      </c>
      <c r="L125" t="str">
        <f>IF(A125="","",IF(COUNTIF('Festivos México'!$A$2:$A$50,A125)&gt;0,"Festivo","Normal"))</f>
        <v xml:space="preserve"> </v>
      </c>
    </row>
    <row r="126">
      <c r="B126" t="str">
        <f>IFERROR(INDEX('Catálogos'!$E$3:$E$52,MATCH(C126,'Catálogos'!$D$3:$D$52,0)),"")</f>
        <v xml:space="preserve"> </v>
      </c>
      <c r="D126" t="str">
        <f>IFERROR(INDEX('Catálogos'!$F$3:$F$52,MATCH(C126,'Catálogos'!$D$3:$D$52,0)),"")</f>
        <v xml:space="preserve"> </v>
      </c>
      <c r="H126" s="3" t="str">
        <f>IF(C126="","",IF(AND(K126="Asistió",ISNUMBER(E126),ISNUMBER(F126)),MAX(0,IF(F126&lt;E126,((F126+1-E126)*24),((F126-E126)*24))-(N(G126)/60)),0))</f>
        <v xml:space="preserve"> </v>
      </c>
      <c r="I126" s="2" t="str">
        <f>IFERROR(INDEX('Catálogos'!$G$3:$G$52,MATCH(C126,'Catálogos'!$D$3:$D$52,0)),"")</f>
        <v xml:space="preserve"> </v>
      </c>
      <c r="J126" s="4" t="str">
        <f>IF(C126="","",IF(AND(K126="Asistió",ISNUMBER(E126),ISNUMBER(I126)),MAX(0,(E126-I126)*1440),0))</f>
        <v xml:space="preserve"> </v>
      </c>
      <c r="L126" t="str">
        <f>IF(A126="","",IF(COUNTIF('Festivos México'!$A$2:$A$50,A126)&gt;0,"Festivo","Normal"))</f>
        <v xml:space="preserve"> </v>
      </c>
    </row>
    <row r="127">
      <c r="B127" t="str">
        <f>IFERROR(INDEX('Catálogos'!$E$3:$E$52,MATCH(C127,'Catálogos'!$D$3:$D$52,0)),"")</f>
        <v xml:space="preserve"> </v>
      </c>
      <c r="D127" t="str">
        <f>IFERROR(INDEX('Catálogos'!$F$3:$F$52,MATCH(C127,'Catálogos'!$D$3:$D$52,0)),"")</f>
        <v xml:space="preserve"> </v>
      </c>
      <c r="H127" s="3" t="str">
        <f>IF(C127="","",IF(AND(K127="Asistió",ISNUMBER(E127),ISNUMBER(F127)),MAX(0,IF(F127&lt;E127,((F127+1-E127)*24),((F127-E127)*24))-(N(G127)/60)),0))</f>
        <v xml:space="preserve"> </v>
      </c>
      <c r="I127" s="2" t="str">
        <f>IFERROR(INDEX('Catálogos'!$G$3:$G$52,MATCH(C127,'Catálogos'!$D$3:$D$52,0)),"")</f>
        <v xml:space="preserve"> </v>
      </c>
      <c r="J127" s="4" t="str">
        <f>IF(C127="","",IF(AND(K127="Asistió",ISNUMBER(E127),ISNUMBER(I127)),MAX(0,(E127-I127)*1440),0))</f>
        <v xml:space="preserve"> </v>
      </c>
      <c r="L127" t="str">
        <f>IF(A127="","",IF(COUNTIF('Festivos México'!$A$2:$A$50,A127)&gt;0,"Festivo","Normal"))</f>
        <v xml:space="preserve"> </v>
      </c>
    </row>
    <row r="128">
      <c r="B128" t="str">
        <f>IFERROR(INDEX('Catálogos'!$E$3:$E$52,MATCH(C128,'Catálogos'!$D$3:$D$52,0)),"")</f>
        <v xml:space="preserve"> </v>
      </c>
      <c r="D128" t="str">
        <f>IFERROR(INDEX('Catálogos'!$F$3:$F$52,MATCH(C128,'Catálogos'!$D$3:$D$52,0)),"")</f>
        <v xml:space="preserve"> </v>
      </c>
      <c r="H128" s="3" t="str">
        <f>IF(C128="","",IF(AND(K128="Asistió",ISNUMBER(E128),ISNUMBER(F128)),MAX(0,IF(F128&lt;E128,((F128+1-E128)*24),((F128-E128)*24))-(N(G128)/60)),0))</f>
        <v xml:space="preserve"> </v>
      </c>
      <c r="I128" s="2" t="str">
        <f>IFERROR(INDEX('Catálogos'!$G$3:$G$52,MATCH(C128,'Catálogos'!$D$3:$D$52,0)),"")</f>
        <v xml:space="preserve"> </v>
      </c>
      <c r="J128" s="4" t="str">
        <f>IF(C128="","",IF(AND(K128="Asistió",ISNUMBER(E128),ISNUMBER(I128)),MAX(0,(E128-I128)*1440),0))</f>
        <v xml:space="preserve"> </v>
      </c>
      <c r="L128" t="str">
        <f>IF(A128="","",IF(COUNTIF('Festivos México'!$A$2:$A$50,A128)&gt;0,"Festivo","Normal"))</f>
        <v xml:space="preserve"> </v>
      </c>
    </row>
    <row r="129">
      <c r="B129" t="str">
        <f>IFERROR(INDEX('Catálogos'!$E$3:$E$52,MATCH(C129,'Catálogos'!$D$3:$D$52,0)),"")</f>
        <v xml:space="preserve"> </v>
      </c>
      <c r="D129" t="str">
        <f>IFERROR(INDEX('Catálogos'!$F$3:$F$52,MATCH(C129,'Catálogos'!$D$3:$D$52,0)),"")</f>
        <v xml:space="preserve"> </v>
      </c>
      <c r="H129" s="3" t="str">
        <f>IF(C129="","",IF(AND(K129="Asistió",ISNUMBER(E129),ISNUMBER(F129)),MAX(0,IF(F129&lt;E129,((F129+1-E129)*24),((F129-E129)*24))-(N(G129)/60)),0))</f>
        <v xml:space="preserve"> </v>
      </c>
      <c r="I129" s="2" t="str">
        <f>IFERROR(INDEX('Catálogos'!$G$3:$G$52,MATCH(C129,'Catálogos'!$D$3:$D$52,0)),"")</f>
        <v xml:space="preserve"> </v>
      </c>
      <c r="J129" s="4" t="str">
        <f>IF(C129="","",IF(AND(K129="Asistió",ISNUMBER(E129),ISNUMBER(I129)),MAX(0,(E129-I129)*1440),0))</f>
        <v xml:space="preserve"> </v>
      </c>
      <c r="L129" t="str">
        <f>IF(A129="","",IF(COUNTIF('Festivos México'!$A$2:$A$50,A129)&gt;0,"Festivo","Normal"))</f>
        <v xml:space="preserve"> </v>
      </c>
    </row>
    <row r="130">
      <c r="B130" t="str">
        <f>IFERROR(INDEX('Catálogos'!$E$3:$E$52,MATCH(C130,'Catálogos'!$D$3:$D$52,0)),"")</f>
        <v xml:space="preserve"> </v>
      </c>
      <c r="D130" t="str">
        <f>IFERROR(INDEX('Catálogos'!$F$3:$F$52,MATCH(C130,'Catálogos'!$D$3:$D$52,0)),"")</f>
        <v xml:space="preserve"> </v>
      </c>
      <c r="H130" s="3" t="str">
        <f>IF(C130="","",IF(AND(K130="Asistió",ISNUMBER(E130),ISNUMBER(F130)),MAX(0,IF(F130&lt;E130,((F130+1-E130)*24),((F130-E130)*24))-(N(G130)/60)),0))</f>
        <v xml:space="preserve"> </v>
      </c>
      <c r="I130" s="2" t="str">
        <f>IFERROR(INDEX('Catálogos'!$G$3:$G$52,MATCH(C130,'Catálogos'!$D$3:$D$52,0)),"")</f>
        <v xml:space="preserve"> </v>
      </c>
      <c r="J130" s="4" t="str">
        <f>IF(C130="","",IF(AND(K130="Asistió",ISNUMBER(E130),ISNUMBER(I130)),MAX(0,(E130-I130)*1440),0))</f>
        <v xml:space="preserve"> </v>
      </c>
      <c r="L130" t="str">
        <f>IF(A130="","",IF(COUNTIF('Festivos México'!$A$2:$A$50,A130)&gt;0,"Festivo","Normal"))</f>
        <v xml:space="preserve"> </v>
      </c>
    </row>
    <row r="131">
      <c r="B131" t="str">
        <f>IFERROR(INDEX('Catálogos'!$E$3:$E$52,MATCH(C131,'Catálogos'!$D$3:$D$52,0)),"")</f>
        <v xml:space="preserve"> </v>
      </c>
      <c r="D131" t="str">
        <f>IFERROR(INDEX('Catálogos'!$F$3:$F$52,MATCH(C131,'Catálogos'!$D$3:$D$52,0)),"")</f>
        <v xml:space="preserve"> </v>
      </c>
      <c r="H131" s="3" t="str">
        <f>IF(C131="","",IF(AND(K131="Asistió",ISNUMBER(E131),ISNUMBER(F131)),MAX(0,IF(F131&lt;E131,((F131+1-E131)*24),((F131-E131)*24))-(N(G131)/60)),0))</f>
        <v xml:space="preserve"> </v>
      </c>
      <c r="I131" s="2" t="str">
        <f>IFERROR(INDEX('Catálogos'!$G$3:$G$52,MATCH(C131,'Catálogos'!$D$3:$D$52,0)),"")</f>
        <v xml:space="preserve"> </v>
      </c>
      <c r="J131" s="4" t="str">
        <f>IF(C131="","",IF(AND(K131="Asistió",ISNUMBER(E131),ISNUMBER(I131)),MAX(0,(E131-I131)*1440),0))</f>
        <v xml:space="preserve"> </v>
      </c>
      <c r="L131" t="str">
        <f>IF(A131="","",IF(COUNTIF('Festivos México'!$A$2:$A$50,A131)&gt;0,"Festivo","Normal"))</f>
        <v xml:space="preserve"> </v>
      </c>
    </row>
    <row r="132">
      <c r="B132" t="str">
        <f>IFERROR(INDEX('Catálogos'!$E$3:$E$52,MATCH(C132,'Catálogos'!$D$3:$D$52,0)),"")</f>
        <v xml:space="preserve"> </v>
      </c>
      <c r="D132" t="str">
        <f>IFERROR(INDEX('Catálogos'!$F$3:$F$52,MATCH(C132,'Catálogos'!$D$3:$D$52,0)),"")</f>
        <v xml:space="preserve"> </v>
      </c>
      <c r="H132" s="3" t="str">
        <f>IF(C132="","",IF(AND(K132="Asistió",ISNUMBER(E132),ISNUMBER(F132)),MAX(0,IF(F132&lt;E132,((F132+1-E132)*24),((F132-E132)*24))-(N(G132)/60)),0))</f>
        <v xml:space="preserve"> </v>
      </c>
      <c r="I132" s="2" t="str">
        <f>IFERROR(INDEX('Catálogos'!$G$3:$G$52,MATCH(C132,'Catálogos'!$D$3:$D$52,0)),"")</f>
        <v xml:space="preserve"> </v>
      </c>
      <c r="J132" s="4" t="str">
        <f>IF(C132="","",IF(AND(K132="Asistió",ISNUMBER(E132),ISNUMBER(I132)),MAX(0,(E132-I132)*1440),0))</f>
        <v xml:space="preserve"> </v>
      </c>
      <c r="L132" t="str">
        <f>IF(A132="","",IF(COUNTIF('Festivos México'!$A$2:$A$50,A132)&gt;0,"Festivo","Normal"))</f>
        <v xml:space="preserve"> </v>
      </c>
    </row>
    <row r="133">
      <c r="B133" t="str">
        <f>IFERROR(INDEX('Catálogos'!$E$3:$E$52,MATCH(C133,'Catálogos'!$D$3:$D$52,0)),"")</f>
        <v xml:space="preserve"> </v>
      </c>
      <c r="D133" t="str">
        <f>IFERROR(INDEX('Catálogos'!$F$3:$F$52,MATCH(C133,'Catálogos'!$D$3:$D$52,0)),"")</f>
        <v xml:space="preserve"> </v>
      </c>
      <c r="H133" s="3" t="str">
        <f>IF(C133="","",IF(AND(K133="Asistió",ISNUMBER(E133),ISNUMBER(F133)),MAX(0,IF(F133&lt;E133,((F133+1-E133)*24),((F133-E133)*24))-(N(G133)/60)),0))</f>
        <v xml:space="preserve"> </v>
      </c>
      <c r="I133" s="2" t="str">
        <f>IFERROR(INDEX('Catálogos'!$G$3:$G$52,MATCH(C133,'Catálogos'!$D$3:$D$52,0)),"")</f>
        <v xml:space="preserve"> </v>
      </c>
      <c r="J133" s="4" t="str">
        <f>IF(C133="","",IF(AND(K133="Asistió",ISNUMBER(E133),ISNUMBER(I133)),MAX(0,(E133-I133)*1440),0))</f>
        <v xml:space="preserve"> </v>
      </c>
      <c r="L133" t="str">
        <f>IF(A133="","",IF(COUNTIF('Festivos México'!$A$2:$A$50,A133)&gt;0,"Festivo","Normal"))</f>
        <v xml:space="preserve"> </v>
      </c>
    </row>
    <row r="134">
      <c r="B134" t="str">
        <f>IFERROR(INDEX('Catálogos'!$E$3:$E$52,MATCH(C134,'Catálogos'!$D$3:$D$52,0)),"")</f>
        <v xml:space="preserve"> </v>
      </c>
      <c r="D134" t="str">
        <f>IFERROR(INDEX('Catálogos'!$F$3:$F$52,MATCH(C134,'Catálogos'!$D$3:$D$52,0)),"")</f>
        <v xml:space="preserve"> </v>
      </c>
      <c r="H134" s="3" t="str">
        <f>IF(C134="","",IF(AND(K134="Asistió",ISNUMBER(E134),ISNUMBER(F134)),MAX(0,IF(F134&lt;E134,((F134+1-E134)*24),((F134-E134)*24))-(N(G134)/60)),0))</f>
        <v xml:space="preserve"> </v>
      </c>
      <c r="I134" s="2" t="str">
        <f>IFERROR(INDEX('Catálogos'!$G$3:$G$52,MATCH(C134,'Catálogos'!$D$3:$D$52,0)),"")</f>
        <v xml:space="preserve"> </v>
      </c>
      <c r="J134" s="4" t="str">
        <f>IF(C134="","",IF(AND(K134="Asistió",ISNUMBER(E134),ISNUMBER(I134)),MAX(0,(E134-I134)*1440),0))</f>
        <v xml:space="preserve"> </v>
      </c>
      <c r="L134" t="str">
        <f>IF(A134="","",IF(COUNTIF('Festivos México'!$A$2:$A$50,A134)&gt;0,"Festivo","Normal"))</f>
        <v xml:space="preserve"> </v>
      </c>
    </row>
    <row r="135">
      <c r="B135" t="str">
        <f>IFERROR(INDEX('Catálogos'!$E$3:$E$52,MATCH(C135,'Catálogos'!$D$3:$D$52,0)),"")</f>
        <v xml:space="preserve"> </v>
      </c>
      <c r="D135" t="str">
        <f>IFERROR(INDEX('Catálogos'!$F$3:$F$52,MATCH(C135,'Catálogos'!$D$3:$D$52,0)),"")</f>
        <v xml:space="preserve"> </v>
      </c>
      <c r="H135" s="3" t="str">
        <f>IF(C135="","",IF(AND(K135="Asistió",ISNUMBER(E135),ISNUMBER(F135)),MAX(0,IF(F135&lt;E135,((F135+1-E135)*24),((F135-E135)*24))-(N(G135)/60)),0))</f>
        <v xml:space="preserve"> </v>
      </c>
      <c r="I135" s="2" t="str">
        <f>IFERROR(INDEX('Catálogos'!$G$3:$G$52,MATCH(C135,'Catálogos'!$D$3:$D$52,0)),"")</f>
        <v xml:space="preserve"> </v>
      </c>
      <c r="J135" s="4" t="str">
        <f>IF(C135="","",IF(AND(K135="Asistió",ISNUMBER(E135),ISNUMBER(I135)),MAX(0,(E135-I135)*1440),0))</f>
        <v xml:space="preserve"> </v>
      </c>
      <c r="L135" t="str">
        <f>IF(A135="","",IF(COUNTIF('Festivos México'!$A$2:$A$50,A135)&gt;0,"Festivo","Normal"))</f>
        <v xml:space="preserve"> </v>
      </c>
    </row>
    <row r="136">
      <c r="B136" t="str">
        <f>IFERROR(INDEX('Catálogos'!$E$3:$E$52,MATCH(C136,'Catálogos'!$D$3:$D$52,0)),"")</f>
        <v xml:space="preserve"> </v>
      </c>
      <c r="D136" t="str">
        <f>IFERROR(INDEX('Catálogos'!$F$3:$F$52,MATCH(C136,'Catálogos'!$D$3:$D$52,0)),"")</f>
        <v xml:space="preserve"> </v>
      </c>
      <c r="H136" s="3" t="str">
        <f>IF(C136="","",IF(AND(K136="Asistió",ISNUMBER(E136),ISNUMBER(F136)),MAX(0,IF(F136&lt;E136,((F136+1-E136)*24),((F136-E136)*24))-(N(G136)/60)),0))</f>
        <v xml:space="preserve"> </v>
      </c>
      <c r="I136" s="2" t="str">
        <f>IFERROR(INDEX('Catálogos'!$G$3:$G$52,MATCH(C136,'Catálogos'!$D$3:$D$52,0)),"")</f>
        <v xml:space="preserve"> </v>
      </c>
      <c r="J136" s="4" t="str">
        <f>IF(C136="","",IF(AND(K136="Asistió",ISNUMBER(E136),ISNUMBER(I136)),MAX(0,(E136-I136)*1440),0))</f>
        <v xml:space="preserve"> </v>
      </c>
      <c r="L136" t="str">
        <f>IF(A136="","",IF(COUNTIF('Festivos México'!$A$2:$A$50,A136)&gt;0,"Festivo","Normal"))</f>
        <v xml:space="preserve"> </v>
      </c>
    </row>
    <row r="137">
      <c r="B137" t="str">
        <f>IFERROR(INDEX('Catálogos'!$E$3:$E$52,MATCH(C137,'Catálogos'!$D$3:$D$52,0)),"")</f>
        <v xml:space="preserve"> </v>
      </c>
      <c r="D137" t="str">
        <f>IFERROR(INDEX('Catálogos'!$F$3:$F$52,MATCH(C137,'Catálogos'!$D$3:$D$52,0)),"")</f>
        <v xml:space="preserve"> </v>
      </c>
      <c r="H137" s="3" t="str">
        <f>IF(C137="","",IF(AND(K137="Asistió",ISNUMBER(E137),ISNUMBER(F137)),MAX(0,IF(F137&lt;E137,((F137+1-E137)*24),((F137-E137)*24))-(N(G137)/60)),0))</f>
        <v xml:space="preserve"> </v>
      </c>
      <c r="I137" s="2" t="str">
        <f>IFERROR(INDEX('Catálogos'!$G$3:$G$52,MATCH(C137,'Catálogos'!$D$3:$D$52,0)),"")</f>
        <v xml:space="preserve"> </v>
      </c>
      <c r="J137" s="4" t="str">
        <f>IF(C137="","",IF(AND(K137="Asistió",ISNUMBER(E137),ISNUMBER(I137)),MAX(0,(E137-I137)*1440),0))</f>
        <v xml:space="preserve"> </v>
      </c>
      <c r="L137" t="str">
        <f>IF(A137="","",IF(COUNTIF('Festivos México'!$A$2:$A$50,A137)&gt;0,"Festivo","Normal"))</f>
        <v xml:space="preserve"> </v>
      </c>
    </row>
    <row r="138">
      <c r="B138" t="str">
        <f>IFERROR(INDEX('Catálogos'!$E$3:$E$52,MATCH(C138,'Catálogos'!$D$3:$D$52,0)),"")</f>
        <v xml:space="preserve"> </v>
      </c>
      <c r="D138" t="str">
        <f>IFERROR(INDEX('Catálogos'!$F$3:$F$52,MATCH(C138,'Catálogos'!$D$3:$D$52,0)),"")</f>
        <v xml:space="preserve"> </v>
      </c>
      <c r="H138" s="3" t="str">
        <f>IF(C138="","",IF(AND(K138="Asistió",ISNUMBER(E138),ISNUMBER(F138)),MAX(0,IF(F138&lt;E138,((F138+1-E138)*24),((F138-E138)*24))-(N(G138)/60)),0))</f>
        <v xml:space="preserve"> </v>
      </c>
      <c r="I138" s="2" t="str">
        <f>IFERROR(INDEX('Catálogos'!$G$3:$G$52,MATCH(C138,'Catálogos'!$D$3:$D$52,0)),"")</f>
        <v xml:space="preserve"> </v>
      </c>
      <c r="J138" s="4" t="str">
        <f>IF(C138="","",IF(AND(K138="Asistió",ISNUMBER(E138),ISNUMBER(I138)),MAX(0,(E138-I138)*1440),0))</f>
        <v xml:space="preserve"> </v>
      </c>
      <c r="L138" t="str">
        <f>IF(A138="","",IF(COUNTIF('Festivos México'!$A$2:$A$50,A138)&gt;0,"Festivo","Normal"))</f>
        <v xml:space="preserve"> </v>
      </c>
    </row>
    <row r="139">
      <c r="B139" t="str">
        <f>IFERROR(INDEX('Catálogos'!$E$3:$E$52,MATCH(C139,'Catálogos'!$D$3:$D$52,0)),"")</f>
        <v xml:space="preserve"> </v>
      </c>
      <c r="D139" t="str">
        <f>IFERROR(INDEX('Catálogos'!$F$3:$F$52,MATCH(C139,'Catálogos'!$D$3:$D$52,0)),"")</f>
        <v xml:space="preserve"> </v>
      </c>
      <c r="H139" s="3" t="str">
        <f>IF(C139="","",IF(AND(K139="Asistió",ISNUMBER(E139),ISNUMBER(F139)),MAX(0,IF(F139&lt;E139,((F139+1-E139)*24),((F139-E139)*24))-(N(G139)/60)),0))</f>
        <v xml:space="preserve"> </v>
      </c>
      <c r="I139" s="2" t="str">
        <f>IFERROR(INDEX('Catálogos'!$G$3:$G$52,MATCH(C139,'Catálogos'!$D$3:$D$52,0)),"")</f>
        <v xml:space="preserve"> </v>
      </c>
      <c r="J139" s="4" t="str">
        <f>IF(C139="","",IF(AND(K139="Asistió",ISNUMBER(E139),ISNUMBER(I139)),MAX(0,(E139-I139)*1440),0))</f>
        <v xml:space="preserve"> </v>
      </c>
      <c r="L139" t="str">
        <f>IF(A139="","",IF(COUNTIF('Festivos México'!$A$2:$A$50,A139)&gt;0,"Festivo","Normal"))</f>
        <v xml:space="preserve"> </v>
      </c>
    </row>
    <row r="140">
      <c r="B140" t="str">
        <f>IFERROR(INDEX('Catálogos'!$E$3:$E$52,MATCH(C140,'Catálogos'!$D$3:$D$52,0)),"")</f>
        <v xml:space="preserve"> </v>
      </c>
      <c r="D140" t="str">
        <f>IFERROR(INDEX('Catálogos'!$F$3:$F$52,MATCH(C140,'Catálogos'!$D$3:$D$52,0)),"")</f>
        <v xml:space="preserve"> </v>
      </c>
      <c r="H140" s="3" t="str">
        <f>IF(C140="","",IF(AND(K140="Asistió",ISNUMBER(E140),ISNUMBER(F140)),MAX(0,IF(F140&lt;E140,((F140+1-E140)*24),((F140-E140)*24))-(N(G140)/60)),0))</f>
        <v xml:space="preserve"> </v>
      </c>
      <c r="I140" s="2" t="str">
        <f>IFERROR(INDEX('Catálogos'!$G$3:$G$52,MATCH(C140,'Catálogos'!$D$3:$D$52,0)),"")</f>
        <v xml:space="preserve"> </v>
      </c>
      <c r="J140" s="4" t="str">
        <f>IF(C140="","",IF(AND(K140="Asistió",ISNUMBER(E140),ISNUMBER(I140)),MAX(0,(E140-I140)*1440),0))</f>
        <v xml:space="preserve"> </v>
      </c>
      <c r="L140" t="str">
        <f>IF(A140="","",IF(COUNTIF('Festivos México'!$A$2:$A$50,A140)&gt;0,"Festivo","Normal"))</f>
        <v xml:space="preserve"> </v>
      </c>
    </row>
    <row r="141">
      <c r="B141" t="str">
        <f>IFERROR(INDEX('Catálogos'!$E$3:$E$52,MATCH(C141,'Catálogos'!$D$3:$D$52,0)),"")</f>
        <v xml:space="preserve"> </v>
      </c>
      <c r="D141" t="str">
        <f>IFERROR(INDEX('Catálogos'!$F$3:$F$52,MATCH(C141,'Catálogos'!$D$3:$D$52,0)),"")</f>
        <v xml:space="preserve"> </v>
      </c>
      <c r="H141" s="3" t="str">
        <f>IF(C141="","",IF(AND(K141="Asistió",ISNUMBER(E141),ISNUMBER(F141)),MAX(0,IF(F141&lt;E141,((F141+1-E141)*24),((F141-E141)*24))-(N(G141)/60)),0))</f>
        <v xml:space="preserve"> </v>
      </c>
      <c r="I141" s="2" t="str">
        <f>IFERROR(INDEX('Catálogos'!$G$3:$G$52,MATCH(C141,'Catálogos'!$D$3:$D$52,0)),"")</f>
        <v xml:space="preserve"> </v>
      </c>
      <c r="J141" s="4" t="str">
        <f>IF(C141="","",IF(AND(K141="Asistió",ISNUMBER(E141),ISNUMBER(I141)),MAX(0,(E141-I141)*1440),0))</f>
        <v xml:space="preserve"> </v>
      </c>
      <c r="L141" t="str">
        <f>IF(A141="","",IF(COUNTIF('Festivos México'!$A$2:$A$50,A141)&gt;0,"Festivo","Normal"))</f>
        <v xml:space="preserve"> </v>
      </c>
    </row>
    <row r="142">
      <c r="B142" t="str">
        <f>IFERROR(INDEX('Catálogos'!$E$3:$E$52,MATCH(C142,'Catálogos'!$D$3:$D$52,0)),"")</f>
        <v xml:space="preserve"> </v>
      </c>
      <c r="D142" t="str">
        <f>IFERROR(INDEX('Catálogos'!$F$3:$F$52,MATCH(C142,'Catálogos'!$D$3:$D$52,0)),"")</f>
        <v xml:space="preserve"> </v>
      </c>
      <c r="H142" s="3" t="str">
        <f>IF(C142="","",IF(AND(K142="Asistió",ISNUMBER(E142),ISNUMBER(F142)),MAX(0,IF(F142&lt;E142,((F142+1-E142)*24),((F142-E142)*24))-(N(G142)/60)),0))</f>
        <v xml:space="preserve"> </v>
      </c>
      <c r="I142" s="2" t="str">
        <f>IFERROR(INDEX('Catálogos'!$G$3:$G$52,MATCH(C142,'Catálogos'!$D$3:$D$52,0)),"")</f>
        <v xml:space="preserve"> </v>
      </c>
      <c r="J142" s="4" t="str">
        <f>IF(C142="","",IF(AND(K142="Asistió",ISNUMBER(E142),ISNUMBER(I142)),MAX(0,(E142-I142)*1440),0))</f>
        <v xml:space="preserve"> </v>
      </c>
      <c r="L142" t="str">
        <f>IF(A142="","",IF(COUNTIF('Festivos México'!$A$2:$A$50,A142)&gt;0,"Festivo","Normal"))</f>
        <v xml:space="preserve"> </v>
      </c>
    </row>
    <row r="143">
      <c r="B143" t="str">
        <f>IFERROR(INDEX('Catálogos'!$E$3:$E$52,MATCH(C143,'Catálogos'!$D$3:$D$52,0)),"")</f>
        <v xml:space="preserve"> </v>
      </c>
      <c r="D143" t="str">
        <f>IFERROR(INDEX('Catálogos'!$F$3:$F$52,MATCH(C143,'Catálogos'!$D$3:$D$52,0)),"")</f>
        <v xml:space="preserve"> </v>
      </c>
      <c r="H143" s="3" t="str">
        <f>IF(C143="","",IF(AND(K143="Asistió",ISNUMBER(E143),ISNUMBER(F143)),MAX(0,IF(F143&lt;E143,((F143+1-E143)*24),((F143-E143)*24))-(N(G143)/60)),0))</f>
        <v xml:space="preserve"> </v>
      </c>
      <c r="I143" s="2" t="str">
        <f>IFERROR(INDEX('Catálogos'!$G$3:$G$52,MATCH(C143,'Catálogos'!$D$3:$D$52,0)),"")</f>
        <v xml:space="preserve"> </v>
      </c>
      <c r="J143" s="4" t="str">
        <f>IF(C143="","",IF(AND(K143="Asistió",ISNUMBER(E143),ISNUMBER(I143)),MAX(0,(E143-I143)*1440),0))</f>
        <v xml:space="preserve"> </v>
      </c>
      <c r="L143" t="str">
        <f>IF(A143="","",IF(COUNTIF('Festivos México'!$A$2:$A$50,A143)&gt;0,"Festivo","Normal"))</f>
        <v xml:space="preserve"> </v>
      </c>
    </row>
    <row r="144">
      <c r="B144" t="str">
        <f>IFERROR(INDEX('Catálogos'!$E$3:$E$52,MATCH(C144,'Catálogos'!$D$3:$D$52,0)),"")</f>
        <v xml:space="preserve"> </v>
      </c>
      <c r="D144" t="str">
        <f>IFERROR(INDEX('Catálogos'!$F$3:$F$52,MATCH(C144,'Catálogos'!$D$3:$D$52,0)),"")</f>
        <v xml:space="preserve"> </v>
      </c>
      <c r="H144" s="3" t="str">
        <f>IF(C144="","",IF(AND(K144="Asistió",ISNUMBER(E144),ISNUMBER(F144)),MAX(0,IF(F144&lt;E144,((F144+1-E144)*24),((F144-E144)*24))-(N(G144)/60)),0))</f>
        <v xml:space="preserve"> </v>
      </c>
      <c r="I144" s="2" t="str">
        <f>IFERROR(INDEX('Catálogos'!$G$3:$G$52,MATCH(C144,'Catálogos'!$D$3:$D$52,0)),"")</f>
        <v xml:space="preserve"> </v>
      </c>
      <c r="J144" s="4" t="str">
        <f>IF(C144="","",IF(AND(K144="Asistió",ISNUMBER(E144),ISNUMBER(I144)),MAX(0,(E144-I144)*1440),0))</f>
        <v xml:space="preserve"> </v>
      </c>
      <c r="L144" t="str">
        <f>IF(A144="","",IF(COUNTIF('Festivos México'!$A$2:$A$50,A144)&gt;0,"Festivo","Normal"))</f>
        <v xml:space="preserve"> </v>
      </c>
    </row>
    <row r="145">
      <c r="B145" t="str">
        <f>IFERROR(INDEX('Catálogos'!$E$3:$E$52,MATCH(C145,'Catálogos'!$D$3:$D$52,0)),"")</f>
        <v xml:space="preserve"> </v>
      </c>
      <c r="D145" t="str">
        <f>IFERROR(INDEX('Catálogos'!$F$3:$F$52,MATCH(C145,'Catálogos'!$D$3:$D$52,0)),"")</f>
        <v xml:space="preserve"> </v>
      </c>
      <c r="H145" s="3" t="str">
        <f>IF(C145="","",IF(AND(K145="Asistió",ISNUMBER(E145),ISNUMBER(F145)),MAX(0,IF(F145&lt;E145,((F145+1-E145)*24),((F145-E145)*24))-(N(G145)/60)),0))</f>
        <v xml:space="preserve"> </v>
      </c>
      <c r="I145" s="2" t="str">
        <f>IFERROR(INDEX('Catálogos'!$G$3:$G$52,MATCH(C145,'Catálogos'!$D$3:$D$52,0)),"")</f>
        <v xml:space="preserve"> </v>
      </c>
      <c r="J145" s="4" t="str">
        <f>IF(C145="","",IF(AND(K145="Asistió",ISNUMBER(E145),ISNUMBER(I145)),MAX(0,(E145-I145)*1440),0))</f>
        <v xml:space="preserve"> </v>
      </c>
      <c r="L145" t="str">
        <f>IF(A145="","",IF(COUNTIF('Festivos México'!$A$2:$A$50,A145)&gt;0,"Festivo","Normal"))</f>
        <v xml:space="preserve"> </v>
      </c>
    </row>
    <row r="146">
      <c r="B146" t="str">
        <f>IFERROR(INDEX('Catálogos'!$E$3:$E$52,MATCH(C146,'Catálogos'!$D$3:$D$52,0)),"")</f>
        <v xml:space="preserve"> </v>
      </c>
      <c r="D146" t="str">
        <f>IFERROR(INDEX('Catálogos'!$F$3:$F$52,MATCH(C146,'Catálogos'!$D$3:$D$52,0)),"")</f>
        <v xml:space="preserve"> </v>
      </c>
      <c r="H146" s="3" t="str">
        <f>IF(C146="","",IF(AND(K146="Asistió",ISNUMBER(E146),ISNUMBER(F146)),MAX(0,IF(F146&lt;E146,((F146+1-E146)*24),((F146-E146)*24))-(N(G146)/60)),0))</f>
        <v xml:space="preserve"> </v>
      </c>
      <c r="I146" s="2" t="str">
        <f>IFERROR(INDEX('Catálogos'!$G$3:$G$52,MATCH(C146,'Catálogos'!$D$3:$D$52,0)),"")</f>
        <v xml:space="preserve"> </v>
      </c>
      <c r="J146" s="4" t="str">
        <f>IF(C146="","",IF(AND(K146="Asistió",ISNUMBER(E146),ISNUMBER(I146)),MAX(0,(E146-I146)*1440),0))</f>
        <v xml:space="preserve"> </v>
      </c>
      <c r="L146" t="str">
        <f>IF(A146="","",IF(COUNTIF('Festivos México'!$A$2:$A$50,A146)&gt;0,"Festivo","Normal"))</f>
        <v xml:space="preserve"> </v>
      </c>
    </row>
    <row r="147">
      <c r="B147" t="str">
        <f>IFERROR(INDEX('Catálogos'!$E$3:$E$52,MATCH(C147,'Catálogos'!$D$3:$D$52,0)),"")</f>
        <v xml:space="preserve"> </v>
      </c>
      <c r="D147" t="str">
        <f>IFERROR(INDEX('Catálogos'!$F$3:$F$52,MATCH(C147,'Catálogos'!$D$3:$D$52,0)),"")</f>
        <v xml:space="preserve"> </v>
      </c>
      <c r="H147" s="3" t="str">
        <f>IF(C147="","",IF(AND(K147="Asistió",ISNUMBER(E147),ISNUMBER(F147)),MAX(0,IF(F147&lt;E147,((F147+1-E147)*24),((F147-E147)*24))-(N(G147)/60)),0))</f>
        <v xml:space="preserve"> </v>
      </c>
      <c r="I147" s="2" t="str">
        <f>IFERROR(INDEX('Catálogos'!$G$3:$G$52,MATCH(C147,'Catálogos'!$D$3:$D$52,0)),"")</f>
        <v xml:space="preserve"> </v>
      </c>
      <c r="J147" s="4" t="str">
        <f>IF(C147="","",IF(AND(K147="Asistió",ISNUMBER(E147),ISNUMBER(I147)),MAX(0,(E147-I147)*1440),0))</f>
        <v xml:space="preserve"> </v>
      </c>
      <c r="L147" t="str">
        <f>IF(A147="","",IF(COUNTIF('Festivos México'!$A$2:$A$50,A147)&gt;0,"Festivo","Normal"))</f>
        <v xml:space="preserve"> </v>
      </c>
    </row>
    <row r="148">
      <c r="B148" t="str">
        <f>IFERROR(INDEX('Catálogos'!$E$3:$E$52,MATCH(C148,'Catálogos'!$D$3:$D$52,0)),"")</f>
        <v xml:space="preserve"> </v>
      </c>
      <c r="D148" t="str">
        <f>IFERROR(INDEX('Catálogos'!$F$3:$F$52,MATCH(C148,'Catálogos'!$D$3:$D$52,0)),"")</f>
        <v xml:space="preserve"> </v>
      </c>
      <c r="H148" s="3" t="str">
        <f>IF(C148="","",IF(AND(K148="Asistió",ISNUMBER(E148),ISNUMBER(F148)),MAX(0,IF(F148&lt;E148,((F148+1-E148)*24),((F148-E148)*24))-(N(G148)/60)),0))</f>
        <v xml:space="preserve"> </v>
      </c>
      <c r="I148" s="2" t="str">
        <f>IFERROR(INDEX('Catálogos'!$G$3:$G$52,MATCH(C148,'Catálogos'!$D$3:$D$52,0)),"")</f>
        <v xml:space="preserve"> </v>
      </c>
      <c r="J148" s="4" t="str">
        <f>IF(C148="","",IF(AND(K148="Asistió",ISNUMBER(E148),ISNUMBER(I148)),MAX(0,(E148-I148)*1440),0))</f>
        <v xml:space="preserve"> </v>
      </c>
      <c r="L148" t="str">
        <f>IF(A148="","",IF(COUNTIF('Festivos México'!$A$2:$A$50,A148)&gt;0,"Festivo","Normal"))</f>
        <v xml:space="preserve"> </v>
      </c>
    </row>
    <row r="149">
      <c r="B149" t="str">
        <f>IFERROR(INDEX('Catálogos'!$E$3:$E$52,MATCH(C149,'Catálogos'!$D$3:$D$52,0)),"")</f>
        <v xml:space="preserve"> </v>
      </c>
      <c r="D149" t="str">
        <f>IFERROR(INDEX('Catálogos'!$F$3:$F$52,MATCH(C149,'Catálogos'!$D$3:$D$52,0)),"")</f>
        <v xml:space="preserve"> </v>
      </c>
      <c r="H149" s="3" t="str">
        <f>IF(C149="","",IF(AND(K149="Asistió",ISNUMBER(E149),ISNUMBER(F149)),MAX(0,IF(F149&lt;E149,((F149+1-E149)*24),((F149-E149)*24))-(N(G149)/60)),0))</f>
        <v xml:space="preserve"> </v>
      </c>
      <c r="I149" s="2" t="str">
        <f>IFERROR(INDEX('Catálogos'!$G$3:$G$52,MATCH(C149,'Catálogos'!$D$3:$D$52,0)),"")</f>
        <v xml:space="preserve"> </v>
      </c>
      <c r="J149" s="4" t="str">
        <f>IF(C149="","",IF(AND(K149="Asistió",ISNUMBER(E149),ISNUMBER(I149)),MAX(0,(E149-I149)*1440),0))</f>
        <v xml:space="preserve"> </v>
      </c>
      <c r="L149" t="str">
        <f>IF(A149="","",IF(COUNTIF('Festivos México'!$A$2:$A$50,A149)&gt;0,"Festivo","Normal"))</f>
        <v xml:space="preserve"> </v>
      </c>
    </row>
    <row r="150">
      <c r="B150" t="str">
        <f>IFERROR(INDEX('Catálogos'!$E$3:$E$52,MATCH(C150,'Catálogos'!$D$3:$D$52,0)),"")</f>
        <v xml:space="preserve"> </v>
      </c>
      <c r="D150" t="str">
        <f>IFERROR(INDEX('Catálogos'!$F$3:$F$52,MATCH(C150,'Catálogos'!$D$3:$D$52,0)),"")</f>
        <v xml:space="preserve"> </v>
      </c>
      <c r="H150" s="3" t="str">
        <f>IF(C150="","",IF(AND(K150="Asistió",ISNUMBER(E150),ISNUMBER(F150)),MAX(0,IF(F150&lt;E150,((F150+1-E150)*24),((F150-E150)*24))-(N(G150)/60)),0))</f>
        <v xml:space="preserve"> </v>
      </c>
      <c r="I150" s="2" t="str">
        <f>IFERROR(INDEX('Catálogos'!$G$3:$G$52,MATCH(C150,'Catálogos'!$D$3:$D$52,0)),"")</f>
        <v xml:space="preserve"> </v>
      </c>
      <c r="J150" s="4" t="str">
        <f>IF(C150="","",IF(AND(K150="Asistió",ISNUMBER(E150),ISNUMBER(I150)),MAX(0,(E150-I150)*1440),0))</f>
        <v xml:space="preserve"> </v>
      </c>
      <c r="L150" t="str">
        <f>IF(A150="","",IF(COUNTIF('Festivos México'!$A$2:$A$50,A150)&gt;0,"Festivo","Normal"))</f>
        <v xml:space="preserve"> </v>
      </c>
    </row>
    <row r="151">
      <c r="B151" t="str">
        <f>IFERROR(INDEX('Catálogos'!$E$3:$E$52,MATCH(C151,'Catálogos'!$D$3:$D$52,0)),"")</f>
        <v xml:space="preserve"> </v>
      </c>
      <c r="D151" t="str">
        <f>IFERROR(INDEX('Catálogos'!$F$3:$F$52,MATCH(C151,'Catálogos'!$D$3:$D$52,0)),"")</f>
        <v xml:space="preserve"> </v>
      </c>
      <c r="H151" s="3" t="str">
        <f>IF(C151="","",IF(AND(K151="Asistió",ISNUMBER(E151),ISNUMBER(F151)),MAX(0,IF(F151&lt;E151,((F151+1-E151)*24),((F151-E151)*24))-(N(G151)/60)),0))</f>
        <v xml:space="preserve"> </v>
      </c>
      <c r="I151" s="2" t="str">
        <f>IFERROR(INDEX('Catálogos'!$G$3:$G$52,MATCH(C151,'Catálogos'!$D$3:$D$52,0)),"")</f>
        <v xml:space="preserve"> </v>
      </c>
      <c r="J151" s="4" t="str">
        <f>IF(C151="","",IF(AND(K151="Asistió",ISNUMBER(E151),ISNUMBER(I151)),MAX(0,(E151-I151)*1440),0))</f>
        <v xml:space="preserve"> </v>
      </c>
      <c r="L151" t="str">
        <f>IF(A151="","",IF(COUNTIF('Festivos México'!$A$2:$A$50,A151)&gt;0,"Festivo","Normal"))</f>
        <v xml:space="preserve"> </v>
      </c>
    </row>
    <row r="152">
      <c r="B152" t="str">
        <f>IFERROR(INDEX('Catálogos'!$E$3:$E$52,MATCH(C152,'Catálogos'!$D$3:$D$52,0)),"")</f>
        <v xml:space="preserve"> </v>
      </c>
      <c r="D152" t="str">
        <f>IFERROR(INDEX('Catálogos'!$F$3:$F$52,MATCH(C152,'Catálogos'!$D$3:$D$52,0)),"")</f>
        <v xml:space="preserve"> </v>
      </c>
      <c r="H152" s="3" t="str">
        <f>IF(C152="","",IF(AND(K152="Asistió",ISNUMBER(E152),ISNUMBER(F152)),MAX(0,IF(F152&lt;E152,((F152+1-E152)*24),((F152-E152)*24))-(N(G152)/60)),0))</f>
        <v xml:space="preserve"> </v>
      </c>
      <c r="I152" s="2" t="str">
        <f>IFERROR(INDEX('Catálogos'!$G$3:$G$52,MATCH(C152,'Catálogos'!$D$3:$D$52,0)),"")</f>
        <v xml:space="preserve"> </v>
      </c>
      <c r="J152" s="4" t="str">
        <f>IF(C152="","",IF(AND(K152="Asistió",ISNUMBER(E152),ISNUMBER(I152)),MAX(0,(E152-I152)*1440),0))</f>
        <v xml:space="preserve"> </v>
      </c>
      <c r="L152" t="str">
        <f>IF(A152="","",IF(COUNTIF('Festivos México'!$A$2:$A$50,A152)&gt;0,"Festivo","Normal"))</f>
        <v xml:space="preserve"> </v>
      </c>
    </row>
    <row r="153">
      <c r="B153" t="str">
        <f>IFERROR(INDEX('Catálogos'!$E$3:$E$52,MATCH(C153,'Catálogos'!$D$3:$D$52,0)),"")</f>
        <v xml:space="preserve"> </v>
      </c>
      <c r="D153" t="str">
        <f>IFERROR(INDEX('Catálogos'!$F$3:$F$52,MATCH(C153,'Catálogos'!$D$3:$D$52,0)),"")</f>
        <v xml:space="preserve"> </v>
      </c>
      <c r="H153" s="3" t="str">
        <f>IF(C153="","",IF(AND(K153="Asistió",ISNUMBER(E153),ISNUMBER(F153)),MAX(0,IF(F153&lt;E153,((F153+1-E153)*24),((F153-E153)*24))-(N(G153)/60)),0))</f>
        <v xml:space="preserve"> </v>
      </c>
      <c r="I153" s="2" t="str">
        <f>IFERROR(INDEX('Catálogos'!$G$3:$G$52,MATCH(C153,'Catálogos'!$D$3:$D$52,0)),"")</f>
        <v xml:space="preserve"> </v>
      </c>
      <c r="J153" s="4" t="str">
        <f>IF(C153="","",IF(AND(K153="Asistió",ISNUMBER(E153),ISNUMBER(I153)),MAX(0,(E153-I153)*1440),0))</f>
        <v xml:space="preserve"> </v>
      </c>
      <c r="L153" t="str">
        <f>IF(A153="","",IF(COUNTIF('Festivos México'!$A$2:$A$50,A153)&gt;0,"Festivo","Normal"))</f>
        <v xml:space="preserve"> </v>
      </c>
    </row>
    <row r="154">
      <c r="B154" t="str">
        <f>IFERROR(INDEX('Catálogos'!$E$3:$E$52,MATCH(C154,'Catálogos'!$D$3:$D$52,0)),"")</f>
        <v xml:space="preserve"> </v>
      </c>
      <c r="D154" t="str">
        <f>IFERROR(INDEX('Catálogos'!$F$3:$F$52,MATCH(C154,'Catálogos'!$D$3:$D$52,0)),"")</f>
        <v xml:space="preserve"> </v>
      </c>
      <c r="H154" s="3" t="str">
        <f>IF(C154="","",IF(AND(K154="Asistió",ISNUMBER(E154),ISNUMBER(F154)),MAX(0,IF(F154&lt;E154,((F154+1-E154)*24),((F154-E154)*24))-(N(G154)/60)),0))</f>
        <v xml:space="preserve"> </v>
      </c>
      <c r="I154" s="2" t="str">
        <f>IFERROR(INDEX('Catálogos'!$G$3:$G$52,MATCH(C154,'Catálogos'!$D$3:$D$52,0)),"")</f>
        <v xml:space="preserve"> </v>
      </c>
      <c r="J154" s="4" t="str">
        <f>IF(C154="","",IF(AND(K154="Asistió",ISNUMBER(E154),ISNUMBER(I154)),MAX(0,(E154-I154)*1440),0))</f>
        <v xml:space="preserve"> </v>
      </c>
      <c r="L154" t="str">
        <f>IF(A154="","",IF(COUNTIF('Festivos México'!$A$2:$A$50,A154)&gt;0,"Festivo","Normal"))</f>
        <v xml:space="preserve"> </v>
      </c>
    </row>
    <row r="155">
      <c r="B155" t="str">
        <f>IFERROR(INDEX('Catálogos'!$E$3:$E$52,MATCH(C155,'Catálogos'!$D$3:$D$52,0)),"")</f>
        <v xml:space="preserve"> </v>
      </c>
      <c r="D155" t="str">
        <f>IFERROR(INDEX('Catálogos'!$F$3:$F$52,MATCH(C155,'Catálogos'!$D$3:$D$52,0)),"")</f>
        <v xml:space="preserve"> </v>
      </c>
      <c r="H155" s="3" t="str">
        <f>IF(C155="","",IF(AND(K155="Asistió",ISNUMBER(E155),ISNUMBER(F155)),MAX(0,IF(F155&lt;E155,((F155+1-E155)*24),((F155-E155)*24))-(N(G155)/60)),0))</f>
        <v xml:space="preserve"> </v>
      </c>
      <c r="I155" s="2" t="str">
        <f>IFERROR(INDEX('Catálogos'!$G$3:$G$52,MATCH(C155,'Catálogos'!$D$3:$D$52,0)),"")</f>
        <v xml:space="preserve"> </v>
      </c>
      <c r="J155" s="4" t="str">
        <f>IF(C155="","",IF(AND(K155="Asistió",ISNUMBER(E155),ISNUMBER(I155)),MAX(0,(E155-I155)*1440),0))</f>
        <v xml:space="preserve"> </v>
      </c>
      <c r="L155" t="str">
        <f>IF(A155="","",IF(COUNTIF('Festivos México'!$A$2:$A$50,A155)&gt;0,"Festivo","Normal"))</f>
        <v xml:space="preserve"> </v>
      </c>
    </row>
    <row r="156">
      <c r="B156" t="str">
        <f>IFERROR(INDEX('Catálogos'!$E$3:$E$52,MATCH(C156,'Catálogos'!$D$3:$D$52,0)),"")</f>
        <v xml:space="preserve"> </v>
      </c>
      <c r="D156" t="str">
        <f>IFERROR(INDEX('Catálogos'!$F$3:$F$52,MATCH(C156,'Catálogos'!$D$3:$D$52,0)),"")</f>
        <v xml:space="preserve"> </v>
      </c>
      <c r="H156" s="3" t="str">
        <f>IF(C156="","",IF(AND(K156="Asistió",ISNUMBER(E156),ISNUMBER(F156)),MAX(0,IF(F156&lt;E156,((F156+1-E156)*24),((F156-E156)*24))-(N(G156)/60)),0))</f>
        <v xml:space="preserve"> </v>
      </c>
      <c r="I156" s="2" t="str">
        <f>IFERROR(INDEX('Catálogos'!$G$3:$G$52,MATCH(C156,'Catálogos'!$D$3:$D$52,0)),"")</f>
        <v xml:space="preserve"> </v>
      </c>
      <c r="J156" s="4" t="str">
        <f>IF(C156="","",IF(AND(K156="Asistió",ISNUMBER(E156),ISNUMBER(I156)),MAX(0,(E156-I156)*1440),0))</f>
        <v xml:space="preserve"> </v>
      </c>
      <c r="L156" t="str">
        <f>IF(A156="","",IF(COUNTIF('Festivos México'!$A$2:$A$50,A156)&gt;0,"Festivo","Normal"))</f>
        <v xml:space="preserve"> </v>
      </c>
    </row>
    <row r="157">
      <c r="B157" t="str">
        <f>IFERROR(INDEX('Catálogos'!$E$3:$E$52,MATCH(C157,'Catálogos'!$D$3:$D$52,0)),"")</f>
        <v xml:space="preserve"> </v>
      </c>
      <c r="D157" t="str">
        <f>IFERROR(INDEX('Catálogos'!$F$3:$F$52,MATCH(C157,'Catálogos'!$D$3:$D$52,0)),"")</f>
        <v xml:space="preserve"> </v>
      </c>
      <c r="H157" s="3" t="str">
        <f>IF(C157="","",IF(AND(K157="Asistió",ISNUMBER(E157),ISNUMBER(F157)),MAX(0,IF(F157&lt;E157,((F157+1-E157)*24),((F157-E157)*24))-(N(G157)/60)),0))</f>
        <v xml:space="preserve"> </v>
      </c>
      <c r="I157" s="2" t="str">
        <f>IFERROR(INDEX('Catálogos'!$G$3:$G$52,MATCH(C157,'Catálogos'!$D$3:$D$52,0)),"")</f>
        <v xml:space="preserve"> </v>
      </c>
      <c r="J157" s="4" t="str">
        <f>IF(C157="","",IF(AND(K157="Asistió",ISNUMBER(E157),ISNUMBER(I157)),MAX(0,(E157-I157)*1440),0))</f>
        <v xml:space="preserve"> </v>
      </c>
      <c r="L157" t="str">
        <f>IF(A157="","",IF(COUNTIF('Festivos México'!$A$2:$A$50,A157)&gt;0,"Festivo","Normal"))</f>
        <v xml:space="preserve"> </v>
      </c>
    </row>
    <row r="158">
      <c r="B158" t="str">
        <f>IFERROR(INDEX('Catálogos'!$E$3:$E$52,MATCH(C158,'Catálogos'!$D$3:$D$52,0)),"")</f>
        <v xml:space="preserve"> </v>
      </c>
      <c r="D158" t="str">
        <f>IFERROR(INDEX('Catálogos'!$F$3:$F$52,MATCH(C158,'Catálogos'!$D$3:$D$52,0)),"")</f>
        <v xml:space="preserve"> </v>
      </c>
      <c r="H158" s="3" t="str">
        <f>IF(C158="","",IF(AND(K158="Asistió",ISNUMBER(E158),ISNUMBER(F158)),MAX(0,IF(F158&lt;E158,((F158+1-E158)*24),((F158-E158)*24))-(N(G158)/60)),0))</f>
        <v xml:space="preserve"> </v>
      </c>
      <c r="I158" s="2" t="str">
        <f>IFERROR(INDEX('Catálogos'!$G$3:$G$52,MATCH(C158,'Catálogos'!$D$3:$D$52,0)),"")</f>
        <v xml:space="preserve"> </v>
      </c>
      <c r="J158" s="4" t="str">
        <f>IF(C158="","",IF(AND(K158="Asistió",ISNUMBER(E158),ISNUMBER(I158)),MAX(0,(E158-I158)*1440),0))</f>
        <v xml:space="preserve"> </v>
      </c>
      <c r="L158" t="str">
        <f>IF(A158="","",IF(COUNTIF('Festivos México'!$A$2:$A$50,A158)&gt;0,"Festivo","Normal"))</f>
        <v xml:space="preserve"> </v>
      </c>
    </row>
    <row r="159">
      <c r="B159" t="str">
        <f>IFERROR(INDEX('Catálogos'!$E$3:$E$52,MATCH(C159,'Catálogos'!$D$3:$D$52,0)),"")</f>
        <v xml:space="preserve"> </v>
      </c>
      <c r="D159" t="str">
        <f>IFERROR(INDEX('Catálogos'!$F$3:$F$52,MATCH(C159,'Catálogos'!$D$3:$D$52,0)),"")</f>
        <v xml:space="preserve"> </v>
      </c>
      <c r="H159" s="3" t="str">
        <f>IF(C159="","",IF(AND(K159="Asistió",ISNUMBER(E159),ISNUMBER(F159)),MAX(0,IF(F159&lt;E159,((F159+1-E159)*24),((F159-E159)*24))-(N(G159)/60)),0))</f>
        <v xml:space="preserve"> </v>
      </c>
      <c r="I159" s="2" t="str">
        <f>IFERROR(INDEX('Catálogos'!$G$3:$G$52,MATCH(C159,'Catálogos'!$D$3:$D$52,0)),"")</f>
        <v xml:space="preserve"> </v>
      </c>
      <c r="J159" s="4" t="str">
        <f>IF(C159="","",IF(AND(K159="Asistió",ISNUMBER(E159),ISNUMBER(I159)),MAX(0,(E159-I159)*1440),0))</f>
        <v xml:space="preserve"> </v>
      </c>
      <c r="L159" t="str">
        <f>IF(A159="","",IF(COUNTIF('Festivos México'!$A$2:$A$50,A159)&gt;0,"Festivo","Normal"))</f>
        <v xml:space="preserve"> </v>
      </c>
    </row>
    <row r="160">
      <c r="B160" t="str">
        <f>IFERROR(INDEX('Catálogos'!$E$3:$E$52,MATCH(C160,'Catálogos'!$D$3:$D$52,0)),"")</f>
        <v xml:space="preserve"> </v>
      </c>
      <c r="D160" t="str">
        <f>IFERROR(INDEX('Catálogos'!$F$3:$F$52,MATCH(C160,'Catálogos'!$D$3:$D$52,0)),"")</f>
        <v xml:space="preserve"> </v>
      </c>
      <c r="H160" s="3" t="str">
        <f>IF(C160="","",IF(AND(K160="Asistió",ISNUMBER(E160),ISNUMBER(F160)),MAX(0,IF(F160&lt;E160,((F160+1-E160)*24),((F160-E160)*24))-(N(G160)/60)),0))</f>
        <v xml:space="preserve"> </v>
      </c>
      <c r="I160" s="2" t="str">
        <f>IFERROR(INDEX('Catálogos'!$G$3:$G$52,MATCH(C160,'Catálogos'!$D$3:$D$52,0)),"")</f>
        <v xml:space="preserve"> </v>
      </c>
      <c r="J160" s="4" t="str">
        <f>IF(C160="","",IF(AND(K160="Asistió",ISNUMBER(E160),ISNUMBER(I160)),MAX(0,(E160-I160)*1440),0))</f>
        <v xml:space="preserve"> </v>
      </c>
      <c r="L160" t="str">
        <f>IF(A160="","",IF(COUNTIF('Festivos México'!$A$2:$A$50,A160)&gt;0,"Festivo","Normal"))</f>
        <v xml:space="preserve"> </v>
      </c>
    </row>
    <row r="161">
      <c r="B161" t="str">
        <f>IFERROR(INDEX('Catálogos'!$E$3:$E$52,MATCH(C161,'Catálogos'!$D$3:$D$52,0)),"")</f>
        <v xml:space="preserve"> </v>
      </c>
      <c r="D161" t="str">
        <f>IFERROR(INDEX('Catálogos'!$F$3:$F$52,MATCH(C161,'Catálogos'!$D$3:$D$52,0)),"")</f>
        <v xml:space="preserve"> </v>
      </c>
      <c r="H161" s="3" t="str">
        <f>IF(C161="","",IF(AND(K161="Asistió",ISNUMBER(E161),ISNUMBER(F161)),MAX(0,IF(F161&lt;E161,((F161+1-E161)*24),((F161-E161)*24))-(N(G161)/60)),0))</f>
        <v xml:space="preserve"> </v>
      </c>
      <c r="I161" s="2" t="str">
        <f>IFERROR(INDEX('Catálogos'!$G$3:$G$52,MATCH(C161,'Catálogos'!$D$3:$D$52,0)),"")</f>
        <v xml:space="preserve"> </v>
      </c>
      <c r="J161" s="4" t="str">
        <f>IF(C161="","",IF(AND(K161="Asistió",ISNUMBER(E161),ISNUMBER(I161)),MAX(0,(E161-I161)*1440),0))</f>
        <v xml:space="preserve"> </v>
      </c>
      <c r="L161" t="str">
        <f>IF(A161="","",IF(COUNTIF('Festivos México'!$A$2:$A$50,A161)&gt;0,"Festivo","Normal"))</f>
        <v xml:space="preserve"> </v>
      </c>
    </row>
    <row r="162">
      <c r="B162" t="str">
        <f>IFERROR(INDEX('Catálogos'!$E$3:$E$52,MATCH(C162,'Catálogos'!$D$3:$D$52,0)),"")</f>
        <v xml:space="preserve"> </v>
      </c>
      <c r="D162" t="str">
        <f>IFERROR(INDEX('Catálogos'!$F$3:$F$52,MATCH(C162,'Catálogos'!$D$3:$D$52,0)),"")</f>
        <v xml:space="preserve"> </v>
      </c>
      <c r="H162" s="3" t="str">
        <f>IF(C162="","",IF(AND(K162="Asistió",ISNUMBER(E162),ISNUMBER(F162)),MAX(0,IF(F162&lt;E162,((F162+1-E162)*24),((F162-E162)*24))-(N(G162)/60)),0))</f>
        <v xml:space="preserve"> </v>
      </c>
      <c r="I162" s="2" t="str">
        <f>IFERROR(INDEX('Catálogos'!$G$3:$G$52,MATCH(C162,'Catálogos'!$D$3:$D$52,0)),"")</f>
        <v xml:space="preserve"> </v>
      </c>
      <c r="J162" s="4" t="str">
        <f>IF(C162="","",IF(AND(K162="Asistió",ISNUMBER(E162),ISNUMBER(I162)),MAX(0,(E162-I162)*1440),0))</f>
        <v xml:space="preserve"> </v>
      </c>
      <c r="L162" t="str">
        <f>IF(A162="","",IF(COUNTIF('Festivos México'!$A$2:$A$50,A162)&gt;0,"Festivo","Normal"))</f>
        <v xml:space="preserve"> </v>
      </c>
    </row>
    <row r="163">
      <c r="B163" t="str">
        <f>IFERROR(INDEX('Catálogos'!$E$3:$E$52,MATCH(C163,'Catálogos'!$D$3:$D$52,0)),"")</f>
        <v xml:space="preserve"> </v>
      </c>
      <c r="D163" t="str">
        <f>IFERROR(INDEX('Catálogos'!$F$3:$F$52,MATCH(C163,'Catálogos'!$D$3:$D$52,0)),"")</f>
        <v xml:space="preserve"> </v>
      </c>
      <c r="H163" s="3" t="str">
        <f>IF(C163="","",IF(AND(K163="Asistió",ISNUMBER(E163),ISNUMBER(F163)),MAX(0,IF(F163&lt;E163,((F163+1-E163)*24),((F163-E163)*24))-(N(G163)/60)),0))</f>
        <v xml:space="preserve"> </v>
      </c>
      <c r="I163" s="2" t="str">
        <f>IFERROR(INDEX('Catálogos'!$G$3:$G$52,MATCH(C163,'Catálogos'!$D$3:$D$52,0)),"")</f>
        <v xml:space="preserve"> </v>
      </c>
      <c r="J163" s="4" t="str">
        <f>IF(C163="","",IF(AND(K163="Asistió",ISNUMBER(E163),ISNUMBER(I163)),MAX(0,(E163-I163)*1440),0))</f>
        <v xml:space="preserve"> </v>
      </c>
      <c r="L163" t="str">
        <f>IF(A163="","",IF(COUNTIF('Festivos México'!$A$2:$A$50,A163)&gt;0,"Festivo","Normal"))</f>
        <v xml:space="preserve"> </v>
      </c>
    </row>
    <row r="164">
      <c r="B164" t="str">
        <f>IFERROR(INDEX('Catálogos'!$E$3:$E$52,MATCH(C164,'Catálogos'!$D$3:$D$52,0)),"")</f>
        <v xml:space="preserve"> </v>
      </c>
      <c r="D164" t="str">
        <f>IFERROR(INDEX('Catálogos'!$F$3:$F$52,MATCH(C164,'Catálogos'!$D$3:$D$52,0)),"")</f>
        <v xml:space="preserve"> </v>
      </c>
      <c r="H164" s="3" t="str">
        <f>IF(C164="","",IF(AND(K164="Asistió",ISNUMBER(E164),ISNUMBER(F164)),MAX(0,IF(F164&lt;E164,((F164+1-E164)*24),((F164-E164)*24))-(N(G164)/60)),0))</f>
        <v xml:space="preserve"> </v>
      </c>
      <c r="I164" s="2" t="str">
        <f>IFERROR(INDEX('Catálogos'!$G$3:$G$52,MATCH(C164,'Catálogos'!$D$3:$D$52,0)),"")</f>
        <v xml:space="preserve"> </v>
      </c>
      <c r="J164" s="4" t="str">
        <f>IF(C164="","",IF(AND(K164="Asistió",ISNUMBER(E164),ISNUMBER(I164)),MAX(0,(E164-I164)*1440),0))</f>
        <v xml:space="preserve"> </v>
      </c>
      <c r="L164" t="str">
        <f>IF(A164="","",IF(COUNTIF('Festivos México'!$A$2:$A$50,A164)&gt;0,"Festivo","Normal"))</f>
        <v xml:space="preserve"> </v>
      </c>
    </row>
    <row r="165">
      <c r="B165" t="str">
        <f>IFERROR(INDEX('Catálogos'!$E$3:$E$52,MATCH(C165,'Catálogos'!$D$3:$D$52,0)),"")</f>
        <v xml:space="preserve"> </v>
      </c>
      <c r="D165" t="str">
        <f>IFERROR(INDEX('Catálogos'!$F$3:$F$52,MATCH(C165,'Catálogos'!$D$3:$D$52,0)),"")</f>
        <v xml:space="preserve"> </v>
      </c>
      <c r="H165" s="3" t="str">
        <f>IF(C165="","",IF(AND(K165="Asistió",ISNUMBER(E165),ISNUMBER(F165)),MAX(0,IF(F165&lt;E165,((F165+1-E165)*24),((F165-E165)*24))-(N(G165)/60)),0))</f>
        <v xml:space="preserve"> </v>
      </c>
      <c r="I165" s="2" t="str">
        <f>IFERROR(INDEX('Catálogos'!$G$3:$G$52,MATCH(C165,'Catálogos'!$D$3:$D$52,0)),"")</f>
        <v xml:space="preserve"> </v>
      </c>
      <c r="J165" s="4" t="str">
        <f>IF(C165="","",IF(AND(K165="Asistió",ISNUMBER(E165),ISNUMBER(I165)),MAX(0,(E165-I165)*1440),0))</f>
        <v xml:space="preserve"> </v>
      </c>
      <c r="L165" t="str">
        <f>IF(A165="","",IF(COUNTIF('Festivos México'!$A$2:$A$50,A165)&gt;0,"Festivo","Normal"))</f>
        <v xml:space="preserve"> </v>
      </c>
    </row>
    <row r="166">
      <c r="B166" t="str">
        <f>IFERROR(INDEX('Catálogos'!$E$3:$E$52,MATCH(C166,'Catálogos'!$D$3:$D$52,0)),"")</f>
        <v xml:space="preserve"> </v>
      </c>
      <c r="D166" t="str">
        <f>IFERROR(INDEX('Catálogos'!$F$3:$F$52,MATCH(C166,'Catálogos'!$D$3:$D$52,0)),"")</f>
        <v xml:space="preserve"> </v>
      </c>
      <c r="H166" s="3" t="str">
        <f>IF(C166="","",IF(AND(K166="Asistió",ISNUMBER(E166),ISNUMBER(F166)),MAX(0,IF(F166&lt;E166,((F166+1-E166)*24),((F166-E166)*24))-(N(G166)/60)),0))</f>
        <v xml:space="preserve"> </v>
      </c>
      <c r="I166" s="2" t="str">
        <f>IFERROR(INDEX('Catálogos'!$G$3:$G$52,MATCH(C166,'Catálogos'!$D$3:$D$52,0)),"")</f>
        <v xml:space="preserve"> </v>
      </c>
      <c r="J166" s="4" t="str">
        <f>IF(C166="","",IF(AND(K166="Asistió",ISNUMBER(E166),ISNUMBER(I166)),MAX(0,(E166-I166)*1440),0))</f>
        <v xml:space="preserve"> </v>
      </c>
      <c r="L166" t="str">
        <f>IF(A166="","",IF(COUNTIF('Festivos México'!$A$2:$A$50,A166)&gt;0,"Festivo","Normal"))</f>
        <v xml:space="preserve"> </v>
      </c>
    </row>
    <row r="167">
      <c r="B167" t="str">
        <f>IFERROR(INDEX('Catálogos'!$E$3:$E$52,MATCH(C167,'Catálogos'!$D$3:$D$52,0)),"")</f>
        <v xml:space="preserve"> </v>
      </c>
      <c r="D167" t="str">
        <f>IFERROR(INDEX('Catálogos'!$F$3:$F$52,MATCH(C167,'Catálogos'!$D$3:$D$52,0)),"")</f>
        <v xml:space="preserve"> </v>
      </c>
      <c r="H167" s="3" t="str">
        <f>IF(C167="","",IF(AND(K167="Asistió",ISNUMBER(E167),ISNUMBER(F167)),MAX(0,IF(F167&lt;E167,((F167+1-E167)*24),((F167-E167)*24))-(N(G167)/60)),0))</f>
        <v xml:space="preserve"> </v>
      </c>
      <c r="I167" s="2" t="str">
        <f>IFERROR(INDEX('Catálogos'!$G$3:$G$52,MATCH(C167,'Catálogos'!$D$3:$D$52,0)),"")</f>
        <v xml:space="preserve"> </v>
      </c>
      <c r="J167" s="4" t="str">
        <f>IF(C167="","",IF(AND(K167="Asistió",ISNUMBER(E167),ISNUMBER(I167)),MAX(0,(E167-I167)*1440),0))</f>
        <v xml:space="preserve"> </v>
      </c>
      <c r="L167" t="str">
        <f>IF(A167="","",IF(COUNTIF('Festivos México'!$A$2:$A$50,A167)&gt;0,"Festivo","Normal"))</f>
        <v xml:space="preserve"> </v>
      </c>
    </row>
    <row r="168">
      <c r="B168" t="str">
        <f>IFERROR(INDEX('Catálogos'!$E$3:$E$52,MATCH(C168,'Catálogos'!$D$3:$D$52,0)),"")</f>
        <v xml:space="preserve"> </v>
      </c>
      <c r="D168" t="str">
        <f>IFERROR(INDEX('Catálogos'!$F$3:$F$52,MATCH(C168,'Catálogos'!$D$3:$D$52,0)),"")</f>
        <v xml:space="preserve"> </v>
      </c>
      <c r="H168" s="3" t="str">
        <f>IF(C168="","",IF(AND(K168="Asistió",ISNUMBER(E168),ISNUMBER(F168)),MAX(0,IF(F168&lt;E168,((F168+1-E168)*24),((F168-E168)*24))-(N(G168)/60)),0))</f>
        <v xml:space="preserve"> </v>
      </c>
      <c r="I168" s="2" t="str">
        <f>IFERROR(INDEX('Catálogos'!$G$3:$G$52,MATCH(C168,'Catálogos'!$D$3:$D$52,0)),"")</f>
        <v xml:space="preserve"> </v>
      </c>
      <c r="J168" s="4" t="str">
        <f>IF(C168="","",IF(AND(K168="Asistió",ISNUMBER(E168),ISNUMBER(I168)),MAX(0,(E168-I168)*1440),0))</f>
        <v xml:space="preserve"> </v>
      </c>
      <c r="L168" t="str">
        <f>IF(A168="","",IF(COUNTIF('Festivos México'!$A$2:$A$50,A168)&gt;0,"Festivo","Normal"))</f>
        <v xml:space="preserve"> </v>
      </c>
    </row>
    <row r="169">
      <c r="B169" t="str">
        <f>IFERROR(INDEX('Catálogos'!$E$3:$E$52,MATCH(C169,'Catálogos'!$D$3:$D$52,0)),"")</f>
        <v xml:space="preserve"> </v>
      </c>
      <c r="D169" t="str">
        <f>IFERROR(INDEX('Catálogos'!$F$3:$F$52,MATCH(C169,'Catálogos'!$D$3:$D$52,0)),"")</f>
        <v xml:space="preserve"> </v>
      </c>
      <c r="H169" s="3" t="str">
        <f>IF(C169="","",IF(AND(K169="Asistió",ISNUMBER(E169),ISNUMBER(F169)),MAX(0,IF(F169&lt;E169,((F169+1-E169)*24),((F169-E169)*24))-(N(G169)/60)),0))</f>
        <v xml:space="preserve"> </v>
      </c>
      <c r="I169" s="2" t="str">
        <f>IFERROR(INDEX('Catálogos'!$G$3:$G$52,MATCH(C169,'Catálogos'!$D$3:$D$52,0)),"")</f>
        <v xml:space="preserve"> </v>
      </c>
      <c r="J169" s="4" t="str">
        <f>IF(C169="","",IF(AND(K169="Asistió",ISNUMBER(E169),ISNUMBER(I169)),MAX(0,(E169-I169)*1440),0))</f>
        <v xml:space="preserve"> </v>
      </c>
      <c r="L169" t="str">
        <f>IF(A169="","",IF(COUNTIF('Festivos México'!$A$2:$A$50,A169)&gt;0,"Festivo","Normal"))</f>
        <v xml:space="preserve"> </v>
      </c>
    </row>
    <row r="170">
      <c r="B170" t="str">
        <f>IFERROR(INDEX('Catálogos'!$E$3:$E$52,MATCH(C170,'Catálogos'!$D$3:$D$52,0)),"")</f>
        <v xml:space="preserve"> </v>
      </c>
      <c r="D170" t="str">
        <f>IFERROR(INDEX('Catálogos'!$F$3:$F$52,MATCH(C170,'Catálogos'!$D$3:$D$52,0)),"")</f>
        <v xml:space="preserve"> </v>
      </c>
      <c r="H170" s="3" t="str">
        <f>IF(C170="","",IF(AND(K170="Asistió",ISNUMBER(E170),ISNUMBER(F170)),MAX(0,IF(F170&lt;E170,((F170+1-E170)*24),((F170-E170)*24))-(N(G170)/60)),0))</f>
        <v xml:space="preserve"> </v>
      </c>
      <c r="I170" s="2" t="str">
        <f>IFERROR(INDEX('Catálogos'!$G$3:$G$52,MATCH(C170,'Catálogos'!$D$3:$D$52,0)),"")</f>
        <v xml:space="preserve"> </v>
      </c>
      <c r="J170" s="4" t="str">
        <f>IF(C170="","",IF(AND(K170="Asistió",ISNUMBER(E170),ISNUMBER(I170)),MAX(0,(E170-I170)*1440),0))</f>
        <v xml:space="preserve"> </v>
      </c>
      <c r="L170" t="str">
        <f>IF(A170="","",IF(COUNTIF('Festivos México'!$A$2:$A$50,A170)&gt;0,"Festivo","Normal"))</f>
        <v xml:space="preserve"> </v>
      </c>
    </row>
    <row r="171">
      <c r="B171" t="str">
        <f>IFERROR(INDEX('Catálogos'!$E$3:$E$52,MATCH(C171,'Catálogos'!$D$3:$D$52,0)),"")</f>
        <v xml:space="preserve"> </v>
      </c>
      <c r="D171" t="str">
        <f>IFERROR(INDEX('Catálogos'!$F$3:$F$52,MATCH(C171,'Catálogos'!$D$3:$D$52,0)),"")</f>
        <v xml:space="preserve"> </v>
      </c>
      <c r="H171" s="3" t="str">
        <f>IF(C171="","",IF(AND(K171="Asistió",ISNUMBER(E171),ISNUMBER(F171)),MAX(0,IF(F171&lt;E171,((F171+1-E171)*24),((F171-E171)*24))-(N(G171)/60)),0))</f>
        <v xml:space="preserve"> </v>
      </c>
      <c r="I171" s="2" t="str">
        <f>IFERROR(INDEX('Catálogos'!$G$3:$G$52,MATCH(C171,'Catálogos'!$D$3:$D$52,0)),"")</f>
        <v xml:space="preserve"> </v>
      </c>
      <c r="J171" s="4" t="str">
        <f>IF(C171="","",IF(AND(K171="Asistió",ISNUMBER(E171),ISNUMBER(I171)),MAX(0,(E171-I171)*1440),0))</f>
        <v xml:space="preserve"> </v>
      </c>
      <c r="L171" t="str">
        <f>IF(A171="","",IF(COUNTIF('Festivos México'!$A$2:$A$50,A171)&gt;0,"Festivo","Normal"))</f>
        <v xml:space="preserve"> </v>
      </c>
    </row>
    <row r="172">
      <c r="B172" t="str">
        <f>IFERROR(INDEX('Catálogos'!$E$3:$E$52,MATCH(C172,'Catálogos'!$D$3:$D$52,0)),"")</f>
        <v xml:space="preserve"> </v>
      </c>
      <c r="D172" t="str">
        <f>IFERROR(INDEX('Catálogos'!$F$3:$F$52,MATCH(C172,'Catálogos'!$D$3:$D$52,0)),"")</f>
        <v xml:space="preserve"> </v>
      </c>
      <c r="H172" s="3" t="str">
        <f>IF(C172="","",IF(AND(K172="Asistió",ISNUMBER(E172),ISNUMBER(F172)),MAX(0,IF(F172&lt;E172,((F172+1-E172)*24),((F172-E172)*24))-(N(G172)/60)),0))</f>
        <v xml:space="preserve"> </v>
      </c>
      <c r="I172" s="2" t="str">
        <f>IFERROR(INDEX('Catálogos'!$G$3:$G$52,MATCH(C172,'Catálogos'!$D$3:$D$52,0)),"")</f>
        <v xml:space="preserve"> </v>
      </c>
      <c r="J172" s="4" t="str">
        <f>IF(C172="","",IF(AND(K172="Asistió",ISNUMBER(E172),ISNUMBER(I172)),MAX(0,(E172-I172)*1440),0))</f>
        <v xml:space="preserve"> </v>
      </c>
      <c r="L172" t="str">
        <f>IF(A172="","",IF(COUNTIF('Festivos México'!$A$2:$A$50,A172)&gt;0,"Festivo","Normal"))</f>
        <v xml:space="preserve"> </v>
      </c>
    </row>
    <row r="173">
      <c r="B173" t="str">
        <f>IFERROR(INDEX('Catálogos'!$E$3:$E$52,MATCH(C173,'Catálogos'!$D$3:$D$52,0)),"")</f>
        <v xml:space="preserve"> </v>
      </c>
      <c r="D173" t="str">
        <f>IFERROR(INDEX('Catálogos'!$F$3:$F$52,MATCH(C173,'Catálogos'!$D$3:$D$52,0)),"")</f>
        <v xml:space="preserve"> </v>
      </c>
      <c r="H173" s="3" t="str">
        <f>IF(C173="","",IF(AND(K173="Asistió",ISNUMBER(E173),ISNUMBER(F173)),MAX(0,IF(F173&lt;E173,((F173+1-E173)*24),((F173-E173)*24))-(N(G173)/60)),0))</f>
        <v xml:space="preserve"> </v>
      </c>
      <c r="I173" s="2" t="str">
        <f>IFERROR(INDEX('Catálogos'!$G$3:$G$52,MATCH(C173,'Catálogos'!$D$3:$D$52,0)),"")</f>
        <v xml:space="preserve"> </v>
      </c>
      <c r="J173" s="4" t="str">
        <f>IF(C173="","",IF(AND(K173="Asistió",ISNUMBER(E173),ISNUMBER(I173)),MAX(0,(E173-I173)*1440),0))</f>
        <v xml:space="preserve"> </v>
      </c>
      <c r="L173" t="str">
        <f>IF(A173="","",IF(COUNTIF('Festivos México'!$A$2:$A$50,A173)&gt;0,"Festivo","Normal"))</f>
        <v xml:space="preserve"> </v>
      </c>
    </row>
    <row r="174">
      <c r="B174" t="str">
        <f>IFERROR(INDEX('Catálogos'!$E$3:$E$52,MATCH(C174,'Catálogos'!$D$3:$D$52,0)),"")</f>
        <v xml:space="preserve"> </v>
      </c>
      <c r="D174" t="str">
        <f>IFERROR(INDEX('Catálogos'!$F$3:$F$52,MATCH(C174,'Catálogos'!$D$3:$D$52,0)),"")</f>
        <v xml:space="preserve"> </v>
      </c>
      <c r="H174" s="3" t="str">
        <f>IF(C174="","",IF(AND(K174="Asistió",ISNUMBER(E174),ISNUMBER(F174)),MAX(0,IF(F174&lt;E174,((F174+1-E174)*24),((F174-E174)*24))-(N(G174)/60)),0))</f>
        <v xml:space="preserve"> </v>
      </c>
      <c r="I174" s="2" t="str">
        <f>IFERROR(INDEX('Catálogos'!$G$3:$G$52,MATCH(C174,'Catálogos'!$D$3:$D$52,0)),"")</f>
        <v xml:space="preserve"> </v>
      </c>
      <c r="J174" s="4" t="str">
        <f>IF(C174="","",IF(AND(K174="Asistió",ISNUMBER(E174),ISNUMBER(I174)),MAX(0,(E174-I174)*1440),0))</f>
        <v xml:space="preserve"> </v>
      </c>
      <c r="L174" t="str">
        <f>IF(A174="","",IF(COUNTIF('Festivos México'!$A$2:$A$50,A174)&gt;0,"Festivo","Normal"))</f>
        <v xml:space="preserve"> </v>
      </c>
    </row>
    <row r="175">
      <c r="B175" t="str">
        <f>IFERROR(INDEX('Catálogos'!$E$3:$E$52,MATCH(C175,'Catálogos'!$D$3:$D$52,0)),"")</f>
        <v xml:space="preserve"> </v>
      </c>
      <c r="D175" t="str">
        <f>IFERROR(INDEX('Catálogos'!$F$3:$F$52,MATCH(C175,'Catálogos'!$D$3:$D$52,0)),"")</f>
        <v xml:space="preserve"> </v>
      </c>
      <c r="H175" s="3" t="str">
        <f>IF(C175="","",IF(AND(K175="Asistió",ISNUMBER(E175),ISNUMBER(F175)),MAX(0,IF(F175&lt;E175,((F175+1-E175)*24),((F175-E175)*24))-(N(G175)/60)),0))</f>
        <v xml:space="preserve"> </v>
      </c>
      <c r="I175" s="2" t="str">
        <f>IFERROR(INDEX('Catálogos'!$G$3:$G$52,MATCH(C175,'Catálogos'!$D$3:$D$52,0)),"")</f>
        <v xml:space="preserve"> </v>
      </c>
      <c r="J175" s="4" t="str">
        <f>IF(C175="","",IF(AND(K175="Asistió",ISNUMBER(E175),ISNUMBER(I175)),MAX(0,(E175-I175)*1440),0))</f>
        <v xml:space="preserve"> </v>
      </c>
      <c r="L175" t="str">
        <f>IF(A175="","",IF(COUNTIF('Festivos México'!$A$2:$A$50,A175)&gt;0,"Festivo","Normal"))</f>
        <v xml:space="preserve"> </v>
      </c>
    </row>
    <row r="176">
      <c r="B176" t="str">
        <f>IFERROR(INDEX('Catálogos'!$E$3:$E$52,MATCH(C176,'Catálogos'!$D$3:$D$52,0)),"")</f>
        <v xml:space="preserve"> </v>
      </c>
      <c r="D176" t="str">
        <f>IFERROR(INDEX('Catálogos'!$F$3:$F$52,MATCH(C176,'Catálogos'!$D$3:$D$52,0)),"")</f>
        <v xml:space="preserve"> </v>
      </c>
      <c r="H176" s="3" t="str">
        <f>IF(C176="","",IF(AND(K176="Asistió",ISNUMBER(E176),ISNUMBER(F176)),MAX(0,IF(F176&lt;E176,((F176+1-E176)*24),((F176-E176)*24))-(N(G176)/60)),0))</f>
        <v xml:space="preserve"> </v>
      </c>
      <c r="I176" s="2" t="str">
        <f>IFERROR(INDEX('Catálogos'!$G$3:$G$52,MATCH(C176,'Catálogos'!$D$3:$D$52,0)),"")</f>
        <v xml:space="preserve"> </v>
      </c>
      <c r="J176" s="4" t="str">
        <f>IF(C176="","",IF(AND(K176="Asistió",ISNUMBER(E176),ISNUMBER(I176)),MAX(0,(E176-I176)*1440),0))</f>
        <v xml:space="preserve"> </v>
      </c>
      <c r="L176" t="str">
        <f>IF(A176="","",IF(COUNTIF('Festivos México'!$A$2:$A$50,A176)&gt;0,"Festivo","Normal"))</f>
        <v xml:space="preserve"> </v>
      </c>
    </row>
    <row r="177">
      <c r="B177" t="str">
        <f>IFERROR(INDEX('Catálogos'!$E$3:$E$52,MATCH(C177,'Catálogos'!$D$3:$D$52,0)),"")</f>
        <v xml:space="preserve"> </v>
      </c>
      <c r="D177" t="str">
        <f>IFERROR(INDEX('Catálogos'!$F$3:$F$52,MATCH(C177,'Catálogos'!$D$3:$D$52,0)),"")</f>
        <v xml:space="preserve"> </v>
      </c>
      <c r="H177" s="3" t="str">
        <f>IF(C177="","",IF(AND(K177="Asistió",ISNUMBER(E177),ISNUMBER(F177)),MAX(0,IF(F177&lt;E177,((F177+1-E177)*24),((F177-E177)*24))-(N(G177)/60)),0))</f>
        <v xml:space="preserve"> </v>
      </c>
      <c r="I177" s="2" t="str">
        <f>IFERROR(INDEX('Catálogos'!$G$3:$G$52,MATCH(C177,'Catálogos'!$D$3:$D$52,0)),"")</f>
        <v xml:space="preserve"> </v>
      </c>
      <c r="J177" s="4" t="str">
        <f>IF(C177="","",IF(AND(K177="Asistió",ISNUMBER(E177),ISNUMBER(I177)),MAX(0,(E177-I177)*1440),0))</f>
        <v xml:space="preserve"> </v>
      </c>
      <c r="L177" t="str">
        <f>IF(A177="","",IF(COUNTIF('Festivos México'!$A$2:$A$50,A177)&gt;0,"Festivo","Normal"))</f>
        <v xml:space="preserve"> </v>
      </c>
    </row>
    <row r="178">
      <c r="B178" t="str">
        <f>IFERROR(INDEX('Catálogos'!$E$3:$E$52,MATCH(C178,'Catálogos'!$D$3:$D$52,0)),"")</f>
        <v xml:space="preserve"> </v>
      </c>
      <c r="D178" t="str">
        <f>IFERROR(INDEX('Catálogos'!$F$3:$F$52,MATCH(C178,'Catálogos'!$D$3:$D$52,0)),"")</f>
        <v xml:space="preserve"> </v>
      </c>
      <c r="H178" s="3" t="str">
        <f>IF(C178="","",IF(AND(K178="Asistió",ISNUMBER(E178),ISNUMBER(F178)),MAX(0,IF(F178&lt;E178,((F178+1-E178)*24),((F178-E178)*24))-(N(G178)/60)),0))</f>
        <v xml:space="preserve"> </v>
      </c>
      <c r="I178" s="2" t="str">
        <f>IFERROR(INDEX('Catálogos'!$G$3:$G$52,MATCH(C178,'Catálogos'!$D$3:$D$52,0)),"")</f>
        <v xml:space="preserve"> </v>
      </c>
      <c r="J178" s="4" t="str">
        <f>IF(C178="","",IF(AND(K178="Asistió",ISNUMBER(E178),ISNUMBER(I178)),MAX(0,(E178-I178)*1440),0))</f>
        <v xml:space="preserve"> </v>
      </c>
      <c r="L178" t="str">
        <f>IF(A178="","",IF(COUNTIF('Festivos México'!$A$2:$A$50,A178)&gt;0,"Festivo","Normal"))</f>
        <v xml:space="preserve"> </v>
      </c>
    </row>
    <row r="179">
      <c r="B179" t="str">
        <f>IFERROR(INDEX('Catálogos'!$E$3:$E$52,MATCH(C179,'Catálogos'!$D$3:$D$52,0)),"")</f>
        <v xml:space="preserve"> </v>
      </c>
      <c r="D179" t="str">
        <f>IFERROR(INDEX('Catálogos'!$F$3:$F$52,MATCH(C179,'Catálogos'!$D$3:$D$52,0)),"")</f>
        <v xml:space="preserve"> </v>
      </c>
      <c r="H179" s="3" t="str">
        <f>IF(C179="","",IF(AND(K179="Asistió",ISNUMBER(E179),ISNUMBER(F179)),MAX(0,IF(F179&lt;E179,((F179+1-E179)*24),((F179-E179)*24))-(N(G179)/60)),0))</f>
        <v xml:space="preserve"> </v>
      </c>
      <c r="I179" s="2" t="str">
        <f>IFERROR(INDEX('Catálogos'!$G$3:$G$52,MATCH(C179,'Catálogos'!$D$3:$D$52,0)),"")</f>
        <v xml:space="preserve"> </v>
      </c>
      <c r="J179" s="4" t="str">
        <f>IF(C179="","",IF(AND(K179="Asistió",ISNUMBER(E179),ISNUMBER(I179)),MAX(0,(E179-I179)*1440),0))</f>
        <v xml:space="preserve"> </v>
      </c>
      <c r="L179" t="str">
        <f>IF(A179="","",IF(COUNTIF('Festivos México'!$A$2:$A$50,A179)&gt;0,"Festivo","Normal"))</f>
        <v xml:space="preserve"> </v>
      </c>
    </row>
    <row r="180">
      <c r="B180" t="str">
        <f>IFERROR(INDEX('Catálogos'!$E$3:$E$52,MATCH(C180,'Catálogos'!$D$3:$D$52,0)),"")</f>
        <v xml:space="preserve"> </v>
      </c>
      <c r="D180" t="str">
        <f>IFERROR(INDEX('Catálogos'!$F$3:$F$52,MATCH(C180,'Catálogos'!$D$3:$D$52,0)),"")</f>
        <v xml:space="preserve"> </v>
      </c>
      <c r="H180" s="3" t="str">
        <f>IF(C180="","",IF(AND(K180="Asistió",ISNUMBER(E180),ISNUMBER(F180)),MAX(0,IF(F180&lt;E180,((F180+1-E180)*24),((F180-E180)*24))-(N(G180)/60)),0))</f>
        <v xml:space="preserve"> </v>
      </c>
      <c r="I180" s="2" t="str">
        <f>IFERROR(INDEX('Catálogos'!$G$3:$G$52,MATCH(C180,'Catálogos'!$D$3:$D$52,0)),"")</f>
        <v xml:space="preserve"> </v>
      </c>
      <c r="J180" s="4" t="str">
        <f>IF(C180="","",IF(AND(K180="Asistió",ISNUMBER(E180),ISNUMBER(I180)),MAX(0,(E180-I180)*1440),0))</f>
        <v xml:space="preserve"> </v>
      </c>
      <c r="L180" t="str">
        <f>IF(A180="","",IF(COUNTIF('Festivos México'!$A$2:$A$50,A180)&gt;0,"Festivo","Normal"))</f>
        <v xml:space="preserve"> </v>
      </c>
    </row>
    <row r="181">
      <c r="B181" t="str">
        <f>IFERROR(INDEX('Catálogos'!$E$3:$E$52,MATCH(C181,'Catálogos'!$D$3:$D$52,0)),"")</f>
        <v xml:space="preserve"> </v>
      </c>
      <c r="D181" t="str">
        <f>IFERROR(INDEX('Catálogos'!$F$3:$F$52,MATCH(C181,'Catálogos'!$D$3:$D$52,0)),"")</f>
        <v xml:space="preserve"> </v>
      </c>
      <c r="H181" s="3" t="str">
        <f>IF(C181="","",IF(AND(K181="Asistió",ISNUMBER(E181),ISNUMBER(F181)),MAX(0,IF(F181&lt;E181,((F181+1-E181)*24),((F181-E181)*24))-(N(G181)/60)),0))</f>
        <v xml:space="preserve"> </v>
      </c>
      <c r="I181" s="2" t="str">
        <f>IFERROR(INDEX('Catálogos'!$G$3:$G$52,MATCH(C181,'Catálogos'!$D$3:$D$52,0)),"")</f>
        <v xml:space="preserve"> </v>
      </c>
      <c r="J181" s="4" t="str">
        <f>IF(C181="","",IF(AND(K181="Asistió",ISNUMBER(E181),ISNUMBER(I181)),MAX(0,(E181-I181)*1440),0))</f>
        <v xml:space="preserve"> </v>
      </c>
      <c r="L181" t="str">
        <f>IF(A181="","",IF(COUNTIF('Festivos México'!$A$2:$A$50,A181)&gt;0,"Festivo","Normal"))</f>
        <v xml:space="preserve"> </v>
      </c>
    </row>
    <row r="182">
      <c r="B182" t="str">
        <f>IFERROR(INDEX('Catálogos'!$E$3:$E$52,MATCH(C182,'Catálogos'!$D$3:$D$52,0)),"")</f>
        <v xml:space="preserve"> </v>
      </c>
      <c r="D182" t="str">
        <f>IFERROR(INDEX('Catálogos'!$F$3:$F$52,MATCH(C182,'Catálogos'!$D$3:$D$52,0)),"")</f>
        <v xml:space="preserve"> </v>
      </c>
      <c r="H182" s="3" t="str">
        <f>IF(C182="","",IF(AND(K182="Asistió",ISNUMBER(E182),ISNUMBER(F182)),MAX(0,IF(F182&lt;E182,((F182+1-E182)*24),((F182-E182)*24))-(N(G182)/60)),0))</f>
        <v xml:space="preserve"> </v>
      </c>
      <c r="I182" s="2" t="str">
        <f>IFERROR(INDEX('Catálogos'!$G$3:$G$52,MATCH(C182,'Catálogos'!$D$3:$D$52,0)),"")</f>
        <v xml:space="preserve"> </v>
      </c>
      <c r="J182" s="4" t="str">
        <f>IF(C182="","",IF(AND(K182="Asistió",ISNUMBER(E182),ISNUMBER(I182)),MAX(0,(E182-I182)*1440),0))</f>
        <v xml:space="preserve"> </v>
      </c>
      <c r="L182" t="str">
        <f>IF(A182="","",IF(COUNTIF('Festivos México'!$A$2:$A$50,A182)&gt;0,"Festivo","Normal"))</f>
        <v xml:space="preserve"> </v>
      </c>
    </row>
    <row r="183">
      <c r="B183" t="str">
        <f>IFERROR(INDEX('Catálogos'!$E$3:$E$52,MATCH(C183,'Catálogos'!$D$3:$D$52,0)),"")</f>
        <v xml:space="preserve"> </v>
      </c>
      <c r="D183" t="str">
        <f>IFERROR(INDEX('Catálogos'!$F$3:$F$52,MATCH(C183,'Catálogos'!$D$3:$D$52,0)),"")</f>
        <v xml:space="preserve"> </v>
      </c>
      <c r="H183" s="3" t="str">
        <f>IF(C183="","",IF(AND(K183="Asistió",ISNUMBER(E183),ISNUMBER(F183)),MAX(0,IF(F183&lt;E183,((F183+1-E183)*24),((F183-E183)*24))-(N(G183)/60)),0))</f>
        <v xml:space="preserve"> </v>
      </c>
      <c r="I183" s="2" t="str">
        <f>IFERROR(INDEX('Catálogos'!$G$3:$G$52,MATCH(C183,'Catálogos'!$D$3:$D$52,0)),"")</f>
        <v xml:space="preserve"> </v>
      </c>
      <c r="J183" s="4" t="str">
        <f>IF(C183="","",IF(AND(K183="Asistió",ISNUMBER(E183),ISNUMBER(I183)),MAX(0,(E183-I183)*1440),0))</f>
        <v xml:space="preserve"> </v>
      </c>
      <c r="L183" t="str">
        <f>IF(A183="","",IF(COUNTIF('Festivos México'!$A$2:$A$50,A183)&gt;0,"Festivo","Normal"))</f>
        <v xml:space="preserve"> </v>
      </c>
    </row>
    <row r="184">
      <c r="B184" t="str">
        <f>IFERROR(INDEX('Catálogos'!$E$3:$E$52,MATCH(C184,'Catálogos'!$D$3:$D$52,0)),"")</f>
        <v xml:space="preserve"> </v>
      </c>
      <c r="D184" t="str">
        <f>IFERROR(INDEX('Catálogos'!$F$3:$F$52,MATCH(C184,'Catálogos'!$D$3:$D$52,0)),"")</f>
        <v xml:space="preserve"> </v>
      </c>
      <c r="H184" s="3" t="str">
        <f>IF(C184="","",IF(AND(K184="Asistió",ISNUMBER(E184),ISNUMBER(F184)),MAX(0,IF(F184&lt;E184,((F184+1-E184)*24),((F184-E184)*24))-(N(G184)/60)),0))</f>
        <v xml:space="preserve"> </v>
      </c>
      <c r="I184" s="2" t="str">
        <f>IFERROR(INDEX('Catálogos'!$G$3:$G$52,MATCH(C184,'Catálogos'!$D$3:$D$52,0)),"")</f>
        <v xml:space="preserve"> </v>
      </c>
      <c r="J184" s="4" t="str">
        <f>IF(C184="","",IF(AND(K184="Asistió",ISNUMBER(E184),ISNUMBER(I184)),MAX(0,(E184-I184)*1440),0))</f>
        <v xml:space="preserve"> </v>
      </c>
      <c r="L184" t="str">
        <f>IF(A184="","",IF(COUNTIF('Festivos México'!$A$2:$A$50,A184)&gt;0,"Festivo","Normal"))</f>
        <v xml:space="preserve"> </v>
      </c>
    </row>
    <row r="185">
      <c r="B185" t="str">
        <f>IFERROR(INDEX('Catálogos'!$E$3:$E$52,MATCH(C185,'Catálogos'!$D$3:$D$52,0)),"")</f>
        <v xml:space="preserve"> </v>
      </c>
      <c r="D185" t="str">
        <f>IFERROR(INDEX('Catálogos'!$F$3:$F$52,MATCH(C185,'Catálogos'!$D$3:$D$52,0)),"")</f>
        <v xml:space="preserve"> </v>
      </c>
      <c r="H185" s="3" t="str">
        <f>IF(C185="","",IF(AND(K185="Asistió",ISNUMBER(E185),ISNUMBER(F185)),MAX(0,IF(F185&lt;E185,((F185+1-E185)*24),((F185-E185)*24))-(N(G185)/60)),0))</f>
        <v xml:space="preserve"> </v>
      </c>
      <c r="I185" s="2" t="str">
        <f>IFERROR(INDEX('Catálogos'!$G$3:$G$52,MATCH(C185,'Catálogos'!$D$3:$D$52,0)),"")</f>
        <v xml:space="preserve"> </v>
      </c>
      <c r="J185" s="4" t="str">
        <f>IF(C185="","",IF(AND(K185="Asistió",ISNUMBER(E185),ISNUMBER(I185)),MAX(0,(E185-I185)*1440),0))</f>
        <v xml:space="preserve"> </v>
      </c>
      <c r="L185" t="str">
        <f>IF(A185="","",IF(COUNTIF('Festivos México'!$A$2:$A$50,A185)&gt;0,"Festivo","Normal"))</f>
        <v xml:space="preserve"> </v>
      </c>
    </row>
    <row r="186">
      <c r="B186" t="str">
        <f>IFERROR(INDEX('Catálogos'!$E$3:$E$52,MATCH(C186,'Catálogos'!$D$3:$D$52,0)),"")</f>
        <v xml:space="preserve"> </v>
      </c>
      <c r="D186" t="str">
        <f>IFERROR(INDEX('Catálogos'!$F$3:$F$52,MATCH(C186,'Catálogos'!$D$3:$D$52,0)),"")</f>
        <v xml:space="preserve"> </v>
      </c>
      <c r="H186" s="3" t="str">
        <f>IF(C186="","",IF(AND(K186="Asistió",ISNUMBER(E186),ISNUMBER(F186)),MAX(0,IF(F186&lt;E186,((F186+1-E186)*24),((F186-E186)*24))-(N(G186)/60)),0))</f>
        <v xml:space="preserve"> </v>
      </c>
      <c r="I186" s="2" t="str">
        <f>IFERROR(INDEX('Catálogos'!$G$3:$G$52,MATCH(C186,'Catálogos'!$D$3:$D$52,0)),"")</f>
        <v xml:space="preserve"> </v>
      </c>
      <c r="J186" s="4" t="str">
        <f>IF(C186="","",IF(AND(K186="Asistió",ISNUMBER(E186),ISNUMBER(I186)),MAX(0,(E186-I186)*1440),0))</f>
        <v xml:space="preserve"> </v>
      </c>
      <c r="L186" t="str">
        <f>IF(A186="","",IF(COUNTIF('Festivos México'!$A$2:$A$50,A186)&gt;0,"Festivo","Normal"))</f>
        <v xml:space="preserve"> </v>
      </c>
    </row>
    <row r="187">
      <c r="B187" t="str">
        <f>IFERROR(INDEX('Catálogos'!$E$3:$E$52,MATCH(C187,'Catálogos'!$D$3:$D$52,0)),"")</f>
        <v xml:space="preserve"> </v>
      </c>
      <c r="D187" t="str">
        <f>IFERROR(INDEX('Catálogos'!$F$3:$F$52,MATCH(C187,'Catálogos'!$D$3:$D$52,0)),"")</f>
        <v xml:space="preserve"> </v>
      </c>
      <c r="H187" s="3" t="str">
        <f>IF(C187="","",IF(AND(K187="Asistió",ISNUMBER(E187),ISNUMBER(F187)),MAX(0,IF(F187&lt;E187,((F187+1-E187)*24),((F187-E187)*24))-(N(G187)/60)),0))</f>
        <v xml:space="preserve"> </v>
      </c>
      <c r="I187" s="2" t="str">
        <f>IFERROR(INDEX('Catálogos'!$G$3:$G$52,MATCH(C187,'Catálogos'!$D$3:$D$52,0)),"")</f>
        <v xml:space="preserve"> </v>
      </c>
      <c r="J187" s="4" t="str">
        <f>IF(C187="","",IF(AND(K187="Asistió",ISNUMBER(E187),ISNUMBER(I187)),MAX(0,(E187-I187)*1440),0))</f>
        <v xml:space="preserve"> </v>
      </c>
      <c r="L187" t="str">
        <f>IF(A187="","",IF(COUNTIF('Festivos México'!$A$2:$A$50,A187)&gt;0,"Festivo","Normal"))</f>
        <v xml:space="preserve"> </v>
      </c>
    </row>
    <row r="188">
      <c r="B188" t="str">
        <f>IFERROR(INDEX('Catálogos'!$E$3:$E$52,MATCH(C188,'Catálogos'!$D$3:$D$52,0)),"")</f>
        <v xml:space="preserve"> </v>
      </c>
      <c r="D188" t="str">
        <f>IFERROR(INDEX('Catálogos'!$F$3:$F$52,MATCH(C188,'Catálogos'!$D$3:$D$52,0)),"")</f>
        <v xml:space="preserve"> </v>
      </c>
      <c r="H188" s="3" t="str">
        <f>IF(C188="","",IF(AND(K188="Asistió",ISNUMBER(E188),ISNUMBER(F188)),MAX(0,IF(F188&lt;E188,((F188+1-E188)*24),((F188-E188)*24))-(N(G188)/60)),0))</f>
        <v xml:space="preserve"> </v>
      </c>
      <c r="I188" s="2" t="str">
        <f>IFERROR(INDEX('Catálogos'!$G$3:$G$52,MATCH(C188,'Catálogos'!$D$3:$D$52,0)),"")</f>
        <v xml:space="preserve"> </v>
      </c>
      <c r="J188" s="4" t="str">
        <f>IF(C188="","",IF(AND(K188="Asistió",ISNUMBER(E188),ISNUMBER(I188)),MAX(0,(E188-I188)*1440),0))</f>
        <v xml:space="preserve"> </v>
      </c>
      <c r="L188" t="str">
        <f>IF(A188="","",IF(COUNTIF('Festivos México'!$A$2:$A$50,A188)&gt;0,"Festivo","Normal"))</f>
        <v xml:space="preserve"> </v>
      </c>
    </row>
    <row r="189">
      <c r="B189" t="str">
        <f>IFERROR(INDEX('Catálogos'!$E$3:$E$52,MATCH(C189,'Catálogos'!$D$3:$D$52,0)),"")</f>
        <v xml:space="preserve"> </v>
      </c>
      <c r="D189" t="str">
        <f>IFERROR(INDEX('Catálogos'!$F$3:$F$52,MATCH(C189,'Catálogos'!$D$3:$D$52,0)),"")</f>
        <v xml:space="preserve"> </v>
      </c>
      <c r="H189" s="3" t="str">
        <f>IF(C189="","",IF(AND(K189="Asistió",ISNUMBER(E189),ISNUMBER(F189)),MAX(0,IF(F189&lt;E189,((F189+1-E189)*24),((F189-E189)*24))-(N(G189)/60)),0))</f>
        <v xml:space="preserve"> </v>
      </c>
      <c r="I189" s="2" t="str">
        <f>IFERROR(INDEX('Catálogos'!$G$3:$G$52,MATCH(C189,'Catálogos'!$D$3:$D$52,0)),"")</f>
        <v xml:space="preserve"> </v>
      </c>
      <c r="J189" s="4" t="str">
        <f>IF(C189="","",IF(AND(K189="Asistió",ISNUMBER(E189),ISNUMBER(I189)),MAX(0,(E189-I189)*1440),0))</f>
        <v xml:space="preserve"> </v>
      </c>
      <c r="L189" t="str">
        <f>IF(A189="","",IF(COUNTIF('Festivos México'!$A$2:$A$50,A189)&gt;0,"Festivo","Normal"))</f>
        <v xml:space="preserve"> </v>
      </c>
    </row>
    <row r="190">
      <c r="B190" t="str">
        <f>IFERROR(INDEX('Catálogos'!$E$3:$E$52,MATCH(C190,'Catálogos'!$D$3:$D$52,0)),"")</f>
        <v xml:space="preserve"> </v>
      </c>
      <c r="D190" t="str">
        <f>IFERROR(INDEX('Catálogos'!$F$3:$F$52,MATCH(C190,'Catálogos'!$D$3:$D$52,0)),"")</f>
        <v xml:space="preserve"> </v>
      </c>
      <c r="H190" s="3" t="str">
        <f>IF(C190="","",IF(AND(K190="Asistió",ISNUMBER(E190),ISNUMBER(F190)),MAX(0,IF(F190&lt;E190,((F190+1-E190)*24),((F190-E190)*24))-(N(G190)/60)),0))</f>
        <v xml:space="preserve"> </v>
      </c>
      <c r="I190" s="2" t="str">
        <f>IFERROR(INDEX('Catálogos'!$G$3:$G$52,MATCH(C190,'Catálogos'!$D$3:$D$52,0)),"")</f>
        <v xml:space="preserve"> </v>
      </c>
      <c r="J190" s="4" t="str">
        <f>IF(C190="","",IF(AND(K190="Asistió",ISNUMBER(E190),ISNUMBER(I190)),MAX(0,(E190-I190)*1440),0))</f>
        <v xml:space="preserve"> </v>
      </c>
      <c r="L190" t="str">
        <f>IF(A190="","",IF(COUNTIF('Festivos México'!$A$2:$A$50,A190)&gt;0,"Festivo","Normal"))</f>
        <v xml:space="preserve"> </v>
      </c>
    </row>
    <row r="191">
      <c r="B191" t="str">
        <f>IFERROR(INDEX('Catálogos'!$E$3:$E$52,MATCH(C191,'Catálogos'!$D$3:$D$52,0)),"")</f>
        <v xml:space="preserve"> </v>
      </c>
      <c r="D191" t="str">
        <f>IFERROR(INDEX('Catálogos'!$F$3:$F$52,MATCH(C191,'Catálogos'!$D$3:$D$52,0)),"")</f>
        <v xml:space="preserve"> </v>
      </c>
      <c r="H191" s="3" t="str">
        <f>IF(C191="","",IF(AND(K191="Asistió",ISNUMBER(E191),ISNUMBER(F191)),MAX(0,IF(F191&lt;E191,((F191+1-E191)*24),((F191-E191)*24))-(N(G191)/60)),0))</f>
        <v xml:space="preserve"> </v>
      </c>
      <c r="I191" s="2" t="str">
        <f>IFERROR(INDEX('Catálogos'!$G$3:$G$52,MATCH(C191,'Catálogos'!$D$3:$D$52,0)),"")</f>
        <v xml:space="preserve"> </v>
      </c>
      <c r="J191" s="4" t="str">
        <f>IF(C191="","",IF(AND(K191="Asistió",ISNUMBER(E191),ISNUMBER(I191)),MAX(0,(E191-I191)*1440),0))</f>
        <v xml:space="preserve"> </v>
      </c>
      <c r="L191" t="str">
        <f>IF(A191="","",IF(COUNTIF('Festivos México'!$A$2:$A$50,A191)&gt;0,"Festivo","Normal"))</f>
        <v xml:space="preserve"> </v>
      </c>
    </row>
    <row r="192">
      <c r="B192" t="str">
        <f>IFERROR(INDEX('Catálogos'!$E$3:$E$52,MATCH(C192,'Catálogos'!$D$3:$D$52,0)),"")</f>
        <v xml:space="preserve"> </v>
      </c>
      <c r="D192" t="str">
        <f>IFERROR(INDEX('Catálogos'!$F$3:$F$52,MATCH(C192,'Catálogos'!$D$3:$D$52,0)),"")</f>
        <v xml:space="preserve"> </v>
      </c>
      <c r="H192" s="3" t="str">
        <f>IF(C192="","",IF(AND(K192="Asistió",ISNUMBER(E192),ISNUMBER(F192)),MAX(0,IF(F192&lt;E192,((F192+1-E192)*24),((F192-E192)*24))-(N(G192)/60)),0))</f>
        <v xml:space="preserve"> </v>
      </c>
      <c r="I192" s="2" t="str">
        <f>IFERROR(INDEX('Catálogos'!$G$3:$G$52,MATCH(C192,'Catálogos'!$D$3:$D$52,0)),"")</f>
        <v xml:space="preserve"> </v>
      </c>
      <c r="J192" s="4" t="str">
        <f>IF(C192="","",IF(AND(K192="Asistió",ISNUMBER(E192),ISNUMBER(I192)),MAX(0,(E192-I192)*1440),0))</f>
        <v xml:space="preserve"> </v>
      </c>
      <c r="L192" t="str">
        <f>IF(A192="","",IF(COUNTIF('Festivos México'!$A$2:$A$50,A192)&gt;0,"Festivo","Normal"))</f>
        <v xml:space="preserve"> </v>
      </c>
    </row>
    <row r="193">
      <c r="B193" t="str">
        <f>IFERROR(INDEX('Catálogos'!$E$3:$E$52,MATCH(C193,'Catálogos'!$D$3:$D$52,0)),"")</f>
        <v xml:space="preserve"> </v>
      </c>
      <c r="D193" t="str">
        <f>IFERROR(INDEX('Catálogos'!$F$3:$F$52,MATCH(C193,'Catálogos'!$D$3:$D$52,0)),"")</f>
        <v xml:space="preserve"> </v>
      </c>
      <c r="H193" s="3" t="str">
        <f>IF(C193="","",IF(AND(K193="Asistió",ISNUMBER(E193),ISNUMBER(F193)),MAX(0,IF(F193&lt;E193,((F193+1-E193)*24),((F193-E193)*24))-(N(G193)/60)),0))</f>
        <v xml:space="preserve"> </v>
      </c>
      <c r="I193" s="2" t="str">
        <f>IFERROR(INDEX('Catálogos'!$G$3:$G$52,MATCH(C193,'Catálogos'!$D$3:$D$52,0)),"")</f>
        <v xml:space="preserve"> </v>
      </c>
      <c r="J193" s="4" t="str">
        <f>IF(C193="","",IF(AND(K193="Asistió",ISNUMBER(E193),ISNUMBER(I193)),MAX(0,(E193-I193)*1440),0))</f>
        <v xml:space="preserve"> </v>
      </c>
      <c r="L193" t="str">
        <f>IF(A193="","",IF(COUNTIF('Festivos México'!$A$2:$A$50,A193)&gt;0,"Festivo","Normal"))</f>
        <v xml:space="preserve"> </v>
      </c>
    </row>
    <row r="194">
      <c r="B194" t="str">
        <f>IFERROR(INDEX('Catálogos'!$E$3:$E$52,MATCH(C194,'Catálogos'!$D$3:$D$52,0)),"")</f>
        <v xml:space="preserve"> </v>
      </c>
      <c r="D194" t="str">
        <f>IFERROR(INDEX('Catálogos'!$F$3:$F$52,MATCH(C194,'Catálogos'!$D$3:$D$52,0)),"")</f>
        <v xml:space="preserve"> </v>
      </c>
      <c r="H194" s="3" t="str">
        <f>IF(C194="","",IF(AND(K194="Asistió",ISNUMBER(E194),ISNUMBER(F194)),MAX(0,IF(F194&lt;E194,((F194+1-E194)*24),((F194-E194)*24))-(N(G194)/60)),0))</f>
        <v xml:space="preserve"> </v>
      </c>
      <c r="I194" s="2" t="str">
        <f>IFERROR(INDEX('Catálogos'!$G$3:$G$52,MATCH(C194,'Catálogos'!$D$3:$D$52,0)),"")</f>
        <v xml:space="preserve"> </v>
      </c>
      <c r="J194" s="4" t="str">
        <f>IF(C194="","",IF(AND(K194="Asistió",ISNUMBER(E194),ISNUMBER(I194)),MAX(0,(E194-I194)*1440),0))</f>
        <v xml:space="preserve"> </v>
      </c>
      <c r="L194" t="str">
        <f>IF(A194="","",IF(COUNTIF('Festivos México'!$A$2:$A$50,A194)&gt;0,"Festivo","Normal"))</f>
        <v xml:space="preserve"> </v>
      </c>
    </row>
    <row r="195">
      <c r="B195" t="str">
        <f>IFERROR(INDEX('Catálogos'!$E$3:$E$52,MATCH(C195,'Catálogos'!$D$3:$D$52,0)),"")</f>
        <v xml:space="preserve"> </v>
      </c>
      <c r="D195" t="str">
        <f>IFERROR(INDEX('Catálogos'!$F$3:$F$52,MATCH(C195,'Catálogos'!$D$3:$D$52,0)),"")</f>
        <v xml:space="preserve"> </v>
      </c>
      <c r="H195" s="3" t="str">
        <f>IF(C195="","",IF(AND(K195="Asistió",ISNUMBER(E195),ISNUMBER(F195)),MAX(0,IF(F195&lt;E195,((F195+1-E195)*24),((F195-E195)*24))-(N(G195)/60)),0))</f>
        <v xml:space="preserve"> </v>
      </c>
      <c r="I195" s="2" t="str">
        <f>IFERROR(INDEX('Catálogos'!$G$3:$G$52,MATCH(C195,'Catálogos'!$D$3:$D$52,0)),"")</f>
        <v xml:space="preserve"> </v>
      </c>
      <c r="J195" s="4" t="str">
        <f>IF(C195="","",IF(AND(K195="Asistió",ISNUMBER(E195),ISNUMBER(I195)),MAX(0,(E195-I195)*1440),0))</f>
        <v xml:space="preserve"> </v>
      </c>
      <c r="L195" t="str">
        <f>IF(A195="","",IF(COUNTIF('Festivos México'!$A$2:$A$50,A195)&gt;0,"Festivo","Normal"))</f>
        <v xml:space="preserve"> </v>
      </c>
    </row>
    <row r="196">
      <c r="B196" t="str">
        <f>IFERROR(INDEX('Catálogos'!$E$3:$E$52,MATCH(C196,'Catálogos'!$D$3:$D$52,0)),"")</f>
        <v xml:space="preserve"> </v>
      </c>
      <c r="D196" t="str">
        <f>IFERROR(INDEX('Catálogos'!$F$3:$F$52,MATCH(C196,'Catálogos'!$D$3:$D$52,0)),"")</f>
        <v xml:space="preserve"> </v>
      </c>
      <c r="H196" s="3" t="str">
        <f>IF(C196="","",IF(AND(K196="Asistió",ISNUMBER(E196),ISNUMBER(F196)),MAX(0,IF(F196&lt;E196,((F196+1-E196)*24),((F196-E196)*24))-(N(G196)/60)),0))</f>
        <v xml:space="preserve"> </v>
      </c>
      <c r="I196" s="2" t="str">
        <f>IFERROR(INDEX('Catálogos'!$G$3:$G$52,MATCH(C196,'Catálogos'!$D$3:$D$52,0)),"")</f>
        <v xml:space="preserve"> </v>
      </c>
      <c r="J196" s="4" t="str">
        <f>IF(C196="","",IF(AND(K196="Asistió",ISNUMBER(E196),ISNUMBER(I196)),MAX(0,(E196-I196)*1440),0))</f>
        <v xml:space="preserve"> </v>
      </c>
      <c r="L196" t="str">
        <f>IF(A196="","",IF(COUNTIF('Festivos México'!$A$2:$A$50,A196)&gt;0,"Festivo","Normal"))</f>
        <v xml:space="preserve"> </v>
      </c>
    </row>
    <row r="197">
      <c r="B197" t="str">
        <f>IFERROR(INDEX('Catálogos'!$E$3:$E$52,MATCH(C197,'Catálogos'!$D$3:$D$52,0)),"")</f>
        <v xml:space="preserve"> </v>
      </c>
      <c r="D197" t="str">
        <f>IFERROR(INDEX('Catálogos'!$F$3:$F$52,MATCH(C197,'Catálogos'!$D$3:$D$52,0)),"")</f>
        <v xml:space="preserve"> </v>
      </c>
      <c r="H197" s="3" t="str">
        <f>IF(C197="","",IF(AND(K197="Asistió",ISNUMBER(E197),ISNUMBER(F197)),MAX(0,IF(F197&lt;E197,((F197+1-E197)*24),((F197-E197)*24))-(N(G197)/60)),0))</f>
        <v xml:space="preserve"> </v>
      </c>
      <c r="I197" s="2" t="str">
        <f>IFERROR(INDEX('Catálogos'!$G$3:$G$52,MATCH(C197,'Catálogos'!$D$3:$D$52,0)),"")</f>
        <v xml:space="preserve"> </v>
      </c>
      <c r="J197" s="4" t="str">
        <f>IF(C197="","",IF(AND(K197="Asistió",ISNUMBER(E197),ISNUMBER(I197)),MAX(0,(E197-I197)*1440),0))</f>
        <v xml:space="preserve"> </v>
      </c>
      <c r="L197" t="str">
        <f>IF(A197="","",IF(COUNTIF('Festivos México'!$A$2:$A$50,A197)&gt;0,"Festivo","Normal"))</f>
        <v xml:space="preserve"> </v>
      </c>
    </row>
    <row r="198">
      <c r="B198" t="str">
        <f>IFERROR(INDEX('Catálogos'!$E$3:$E$52,MATCH(C198,'Catálogos'!$D$3:$D$52,0)),"")</f>
        <v xml:space="preserve"> </v>
      </c>
      <c r="D198" t="str">
        <f>IFERROR(INDEX('Catálogos'!$F$3:$F$52,MATCH(C198,'Catálogos'!$D$3:$D$52,0)),"")</f>
        <v xml:space="preserve"> </v>
      </c>
      <c r="H198" s="3" t="str">
        <f>IF(C198="","",IF(AND(K198="Asistió",ISNUMBER(E198),ISNUMBER(F198)),MAX(0,IF(F198&lt;E198,((F198+1-E198)*24),((F198-E198)*24))-(N(G198)/60)),0))</f>
        <v xml:space="preserve"> </v>
      </c>
      <c r="I198" s="2" t="str">
        <f>IFERROR(INDEX('Catálogos'!$G$3:$G$52,MATCH(C198,'Catálogos'!$D$3:$D$52,0)),"")</f>
        <v xml:space="preserve"> </v>
      </c>
      <c r="J198" s="4" t="str">
        <f>IF(C198="","",IF(AND(K198="Asistió",ISNUMBER(E198),ISNUMBER(I198)),MAX(0,(E198-I198)*1440),0))</f>
        <v xml:space="preserve"> </v>
      </c>
      <c r="L198" t="str">
        <f>IF(A198="","",IF(COUNTIF('Festivos México'!$A$2:$A$50,A198)&gt;0,"Festivo","Normal"))</f>
        <v xml:space="preserve"> </v>
      </c>
    </row>
    <row r="199">
      <c r="B199" t="str">
        <f>IFERROR(INDEX('Catálogos'!$E$3:$E$52,MATCH(C199,'Catálogos'!$D$3:$D$52,0)),"")</f>
        <v xml:space="preserve"> </v>
      </c>
      <c r="D199" t="str">
        <f>IFERROR(INDEX('Catálogos'!$F$3:$F$52,MATCH(C199,'Catálogos'!$D$3:$D$52,0)),"")</f>
        <v xml:space="preserve"> </v>
      </c>
      <c r="H199" s="3" t="str">
        <f>IF(C199="","",IF(AND(K199="Asistió",ISNUMBER(E199),ISNUMBER(F199)),MAX(0,IF(F199&lt;E199,((F199+1-E199)*24),((F199-E199)*24))-(N(G199)/60)),0))</f>
        <v xml:space="preserve"> </v>
      </c>
      <c r="I199" s="2" t="str">
        <f>IFERROR(INDEX('Catálogos'!$G$3:$G$52,MATCH(C199,'Catálogos'!$D$3:$D$52,0)),"")</f>
        <v xml:space="preserve"> </v>
      </c>
      <c r="J199" s="4" t="str">
        <f>IF(C199="","",IF(AND(K199="Asistió",ISNUMBER(E199),ISNUMBER(I199)),MAX(0,(E199-I199)*1440),0))</f>
        <v xml:space="preserve"> </v>
      </c>
      <c r="L199" t="str">
        <f>IF(A199="","",IF(COUNTIF('Festivos México'!$A$2:$A$50,A199)&gt;0,"Festivo","Normal"))</f>
        <v xml:space="preserve"> </v>
      </c>
    </row>
    <row r="200">
      <c r="B200" t="str">
        <f>IFERROR(INDEX('Catálogos'!$E$3:$E$52,MATCH(C200,'Catálogos'!$D$3:$D$52,0)),"")</f>
        <v xml:space="preserve"> </v>
      </c>
      <c r="D200" t="str">
        <f>IFERROR(INDEX('Catálogos'!$F$3:$F$52,MATCH(C200,'Catálogos'!$D$3:$D$52,0)),"")</f>
        <v xml:space="preserve"> </v>
      </c>
      <c r="H200" s="3" t="str">
        <f>IF(C200="","",IF(AND(K200="Asistió",ISNUMBER(E200),ISNUMBER(F200)),MAX(0,IF(F200&lt;E200,((F200+1-E200)*24),((F200-E200)*24))-(N(G200)/60)),0))</f>
        <v xml:space="preserve"> </v>
      </c>
      <c r="I200" s="2" t="str">
        <f>IFERROR(INDEX('Catálogos'!$G$3:$G$52,MATCH(C200,'Catálogos'!$D$3:$D$52,0)),"")</f>
        <v xml:space="preserve"> </v>
      </c>
      <c r="J200" s="4" t="str">
        <f>IF(C200="","",IF(AND(K200="Asistió",ISNUMBER(E200),ISNUMBER(I200)),MAX(0,(E200-I200)*1440),0))</f>
        <v xml:space="preserve"> </v>
      </c>
      <c r="L200" t="str">
        <f>IF(A200="","",IF(COUNTIF('Festivos México'!$A$2:$A$50,A200)&gt;0,"Festivo","Normal"))</f>
        <v xml:space="preserve"> </v>
      </c>
    </row>
    <row r="201">
      <c r="B201" t="str">
        <f>IFERROR(INDEX('Catálogos'!$E$3:$E$52,MATCH(C201,'Catálogos'!$D$3:$D$52,0)),"")</f>
        <v xml:space="preserve"> </v>
      </c>
      <c r="D201" t="str">
        <f>IFERROR(INDEX('Catálogos'!$F$3:$F$52,MATCH(C201,'Catálogos'!$D$3:$D$52,0)),"")</f>
        <v xml:space="preserve"> </v>
      </c>
      <c r="H201" s="3" t="str">
        <f>IF(C201="","",IF(AND(K201="Asistió",ISNUMBER(E201),ISNUMBER(F201)),MAX(0,IF(F201&lt;E201,((F201+1-E201)*24),((F201-E201)*24))-(N(G201)/60)),0))</f>
        <v xml:space="preserve"> </v>
      </c>
      <c r="I201" s="2" t="str">
        <f>IFERROR(INDEX('Catálogos'!$G$3:$G$52,MATCH(C201,'Catálogos'!$D$3:$D$52,0)),"")</f>
        <v xml:space="preserve"> </v>
      </c>
      <c r="J201" s="4" t="str">
        <f>IF(C201="","",IF(AND(K201="Asistió",ISNUMBER(E201),ISNUMBER(I201)),MAX(0,(E201-I201)*1440),0))</f>
        <v xml:space="preserve"> </v>
      </c>
      <c r="L201" t="str">
        <f>IF(A201="","",IF(COUNTIF('Festivos México'!$A$2:$A$50,A201)&gt;0,"Festivo","Normal"))</f>
        <v xml:space="preserve"> </v>
      </c>
    </row>
    <row r="202">
      <c r="B202" t="str">
        <f>IFERROR(INDEX('Catálogos'!$E$3:$E$52,MATCH(C202,'Catálogos'!$D$3:$D$52,0)),"")</f>
        <v xml:space="preserve"> </v>
      </c>
      <c r="D202" t="str">
        <f>IFERROR(INDEX('Catálogos'!$F$3:$F$52,MATCH(C202,'Catálogos'!$D$3:$D$52,0)),"")</f>
        <v xml:space="preserve"> </v>
      </c>
      <c r="H202" s="3" t="str">
        <f>IF(C202="","",IF(AND(K202="Asistió",ISNUMBER(E202),ISNUMBER(F202)),MAX(0,IF(F202&lt;E202,((F202+1-E202)*24),((F202-E202)*24))-(N(G202)/60)),0))</f>
        <v xml:space="preserve"> </v>
      </c>
      <c r="I202" s="2" t="str">
        <f>IFERROR(INDEX('Catálogos'!$G$3:$G$52,MATCH(C202,'Catálogos'!$D$3:$D$52,0)),"")</f>
        <v xml:space="preserve"> </v>
      </c>
      <c r="J202" s="4" t="str">
        <f>IF(C202="","",IF(AND(K202="Asistió",ISNUMBER(E202),ISNUMBER(I202)),MAX(0,(E202-I202)*1440),0))</f>
        <v xml:space="preserve"> </v>
      </c>
      <c r="L202" t="str">
        <f>IF(A202="","",IF(COUNTIF('Festivos México'!$A$2:$A$50,A202)&gt;0,"Festivo","Normal"))</f>
        <v xml:space="preserve"> </v>
      </c>
    </row>
    <row r="203">
      <c r="B203" t="str">
        <f>IFERROR(INDEX('Catálogos'!$E$3:$E$52,MATCH(C203,'Catálogos'!$D$3:$D$52,0)),"")</f>
        <v xml:space="preserve"> </v>
      </c>
      <c r="D203" t="str">
        <f>IFERROR(INDEX('Catálogos'!$F$3:$F$52,MATCH(C203,'Catálogos'!$D$3:$D$52,0)),"")</f>
        <v xml:space="preserve"> </v>
      </c>
      <c r="H203" s="3" t="str">
        <f>IF(C203="","",IF(AND(K203="Asistió",ISNUMBER(E203),ISNUMBER(F203)),MAX(0,IF(F203&lt;E203,((F203+1-E203)*24),((F203-E203)*24))-(N(G203)/60)),0))</f>
        <v xml:space="preserve"> </v>
      </c>
      <c r="I203" s="2" t="str">
        <f>IFERROR(INDEX('Catálogos'!$G$3:$G$52,MATCH(C203,'Catálogos'!$D$3:$D$52,0)),"")</f>
        <v xml:space="preserve"> </v>
      </c>
      <c r="J203" s="4" t="str">
        <f>IF(C203="","",IF(AND(K203="Asistió",ISNUMBER(E203),ISNUMBER(I203)),MAX(0,(E203-I203)*1440),0))</f>
        <v xml:space="preserve"> </v>
      </c>
      <c r="L203" t="str">
        <f>IF(A203="","",IF(COUNTIF('Festivos México'!$A$2:$A$50,A203)&gt;0,"Festivo","Normal"))</f>
        <v xml:space="preserve"> </v>
      </c>
    </row>
    <row r="204">
      <c r="B204" t="str">
        <f>IFERROR(INDEX('Catálogos'!$E$3:$E$52,MATCH(C204,'Catálogos'!$D$3:$D$52,0)),"")</f>
        <v xml:space="preserve"> </v>
      </c>
      <c r="D204" t="str">
        <f>IFERROR(INDEX('Catálogos'!$F$3:$F$52,MATCH(C204,'Catálogos'!$D$3:$D$52,0)),"")</f>
        <v xml:space="preserve"> </v>
      </c>
      <c r="H204" s="3" t="str">
        <f>IF(C204="","",IF(AND(K204="Asistió",ISNUMBER(E204),ISNUMBER(F204)),MAX(0,IF(F204&lt;E204,((F204+1-E204)*24),((F204-E204)*24))-(N(G204)/60)),0))</f>
        <v xml:space="preserve"> </v>
      </c>
      <c r="I204" s="2" t="str">
        <f>IFERROR(INDEX('Catálogos'!$G$3:$G$52,MATCH(C204,'Catálogos'!$D$3:$D$52,0)),"")</f>
        <v xml:space="preserve"> </v>
      </c>
      <c r="J204" s="4" t="str">
        <f>IF(C204="","",IF(AND(K204="Asistió",ISNUMBER(E204),ISNUMBER(I204)),MAX(0,(E204-I204)*1440),0))</f>
        <v xml:space="preserve"> </v>
      </c>
      <c r="L204" t="str">
        <f>IF(A204="","",IF(COUNTIF('Festivos México'!$A$2:$A$50,A204)&gt;0,"Festivo","Normal"))</f>
        <v xml:space="preserve"> </v>
      </c>
    </row>
    <row r="205">
      <c r="B205" t="str">
        <f>IFERROR(INDEX('Catálogos'!$E$3:$E$52,MATCH(C205,'Catálogos'!$D$3:$D$52,0)),"")</f>
        <v xml:space="preserve"> </v>
      </c>
      <c r="D205" t="str">
        <f>IFERROR(INDEX('Catálogos'!$F$3:$F$52,MATCH(C205,'Catálogos'!$D$3:$D$52,0)),"")</f>
        <v xml:space="preserve"> </v>
      </c>
      <c r="H205" s="3" t="str">
        <f>IF(C205="","",IF(AND(K205="Asistió",ISNUMBER(E205),ISNUMBER(F205)),MAX(0,IF(F205&lt;E205,((F205+1-E205)*24),((F205-E205)*24))-(N(G205)/60)),0))</f>
        <v xml:space="preserve"> </v>
      </c>
      <c r="I205" s="2" t="str">
        <f>IFERROR(INDEX('Catálogos'!$G$3:$G$52,MATCH(C205,'Catálogos'!$D$3:$D$52,0)),"")</f>
        <v xml:space="preserve"> </v>
      </c>
      <c r="J205" s="4" t="str">
        <f>IF(C205="","",IF(AND(K205="Asistió",ISNUMBER(E205),ISNUMBER(I205)),MAX(0,(E205-I205)*1440),0))</f>
        <v xml:space="preserve"> </v>
      </c>
      <c r="L205" t="str">
        <f>IF(A205="","",IF(COUNTIF('Festivos México'!$A$2:$A$50,A205)&gt;0,"Festivo","Normal"))</f>
        <v xml:space="preserve"> </v>
      </c>
    </row>
    <row r="206">
      <c r="B206" t="str">
        <f>IFERROR(INDEX('Catálogos'!$E$3:$E$52,MATCH(C206,'Catálogos'!$D$3:$D$52,0)),"")</f>
        <v xml:space="preserve"> </v>
      </c>
      <c r="D206" t="str">
        <f>IFERROR(INDEX('Catálogos'!$F$3:$F$52,MATCH(C206,'Catálogos'!$D$3:$D$52,0)),"")</f>
        <v xml:space="preserve"> </v>
      </c>
      <c r="H206" s="3" t="str">
        <f>IF(C206="","",IF(AND(K206="Asistió",ISNUMBER(E206),ISNUMBER(F206)),MAX(0,IF(F206&lt;E206,((F206+1-E206)*24),((F206-E206)*24))-(N(G206)/60)),0))</f>
        <v xml:space="preserve"> </v>
      </c>
      <c r="I206" s="2" t="str">
        <f>IFERROR(INDEX('Catálogos'!$G$3:$G$52,MATCH(C206,'Catálogos'!$D$3:$D$52,0)),"")</f>
        <v xml:space="preserve"> </v>
      </c>
      <c r="J206" s="4" t="str">
        <f>IF(C206="","",IF(AND(K206="Asistió",ISNUMBER(E206),ISNUMBER(I206)),MAX(0,(E206-I206)*1440),0))</f>
        <v xml:space="preserve"> </v>
      </c>
      <c r="L206" t="str">
        <f>IF(A206="","",IF(COUNTIF('Festivos México'!$A$2:$A$50,A206)&gt;0,"Festivo","Normal"))</f>
        <v xml:space="preserve"> </v>
      </c>
    </row>
    <row r="207">
      <c r="B207" t="str">
        <f>IFERROR(INDEX('Catálogos'!$E$3:$E$52,MATCH(C207,'Catálogos'!$D$3:$D$52,0)),"")</f>
        <v xml:space="preserve"> </v>
      </c>
      <c r="D207" t="str">
        <f>IFERROR(INDEX('Catálogos'!$F$3:$F$52,MATCH(C207,'Catálogos'!$D$3:$D$52,0)),"")</f>
        <v xml:space="preserve"> </v>
      </c>
      <c r="H207" s="3" t="str">
        <f>IF(C207="","",IF(AND(K207="Asistió",ISNUMBER(E207),ISNUMBER(F207)),MAX(0,IF(F207&lt;E207,((F207+1-E207)*24),((F207-E207)*24))-(N(G207)/60)),0))</f>
        <v xml:space="preserve"> </v>
      </c>
      <c r="I207" s="2" t="str">
        <f>IFERROR(INDEX('Catálogos'!$G$3:$G$52,MATCH(C207,'Catálogos'!$D$3:$D$52,0)),"")</f>
        <v xml:space="preserve"> </v>
      </c>
      <c r="J207" s="4" t="str">
        <f>IF(C207="","",IF(AND(K207="Asistió",ISNUMBER(E207),ISNUMBER(I207)),MAX(0,(E207-I207)*1440),0))</f>
        <v xml:space="preserve"> </v>
      </c>
      <c r="L207" t="str">
        <f>IF(A207="","",IF(COUNTIF('Festivos México'!$A$2:$A$50,A207)&gt;0,"Festivo","Normal"))</f>
        <v xml:space="preserve"> </v>
      </c>
    </row>
    <row r="208">
      <c r="B208" t="str">
        <f>IFERROR(INDEX('Catálogos'!$E$3:$E$52,MATCH(C208,'Catálogos'!$D$3:$D$52,0)),"")</f>
        <v xml:space="preserve"> </v>
      </c>
      <c r="D208" t="str">
        <f>IFERROR(INDEX('Catálogos'!$F$3:$F$52,MATCH(C208,'Catálogos'!$D$3:$D$52,0)),"")</f>
        <v xml:space="preserve"> </v>
      </c>
      <c r="H208" s="3" t="str">
        <f>IF(C208="","",IF(AND(K208="Asistió",ISNUMBER(E208),ISNUMBER(F208)),MAX(0,IF(F208&lt;E208,((F208+1-E208)*24),((F208-E208)*24))-(N(G208)/60)),0))</f>
        <v xml:space="preserve"> </v>
      </c>
      <c r="I208" s="2" t="str">
        <f>IFERROR(INDEX('Catálogos'!$G$3:$G$52,MATCH(C208,'Catálogos'!$D$3:$D$52,0)),"")</f>
        <v xml:space="preserve"> </v>
      </c>
      <c r="J208" s="4" t="str">
        <f>IF(C208="","",IF(AND(K208="Asistió",ISNUMBER(E208),ISNUMBER(I208)),MAX(0,(E208-I208)*1440),0))</f>
        <v xml:space="preserve"> </v>
      </c>
      <c r="L208" t="str">
        <f>IF(A208="","",IF(COUNTIF('Festivos México'!$A$2:$A$50,A208)&gt;0,"Festivo","Normal"))</f>
        <v xml:space="preserve"> </v>
      </c>
    </row>
    <row r="209">
      <c r="B209" t="str">
        <f>IFERROR(INDEX('Catálogos'!$E$3:$E$52,MATCH(C209,'Catálogos'!$D$3:$D$52,0)),"")</f>
        <v xml:space="preserve"> </v>
      </c>
      <c r="D209" t="str">
        <f>IFERROR(INDEX('Catálogos'!$F$3:$F$52,MATCH(C209,'Catálogos'!$D$3:$D$52,0)),"")</f>
        <v xml:space="preserve"> </v>
      </c>
      <c r="H209" s="3" t="str">
        <f>IF(C209="","",IF(AND(K209="Asistió",ISNUMBER(E209),ISNUMBER(F209)),MAX(0,IF(F209&lt;E209,((F209+1-E209)*24),((F209-E209)*24))-(N(G209)/60)),0))</f>
        <v xml:space="preserve"> </v>
      </c>
      <c r="I209" s="2" t="str">
        <f>IFERROR(INDEX('Catálogos'!$G$3:$G$52,MATCH(C209,'Catálogos'!$D$3:$D$52,0)),"")</f>
        <v xml:space="preserve"> </v>
      </c>
      <c r="J209" s="4" t="str">
        <f>IF(C209="","",IF(AND(K209="Asistió",ISNUMBER(E209),ISNUMBER(I209)),MAX(0,(E209-I209)*1440),0))</f>
        <v xml:space="preserve"> </v>
      </c>
      <c r="L209" t="str">
        <f>IF(A209="","",IF(COUNTIF('Festivos México'!$A$2:$A$50,A209)&gt;0,"Festivo","Normal"))</f>
        <v xml:space="preserve"> </v>
      </c>
    </row>
    <row r="210">
      <c r="B210" t="str">
        <f>IFERROR(INDEX('Catálogos'!$E$3:$E$52,MATCH(C210,'Catálogos'!$D$3:$D$52,0)),"")</f>
        <v xml:space="preserve"> </v>
      </c>
      <c r="D210" t="str">
        <f>IFERROR(INDEX('Catálogos'!$F$3:$F$52,MATCH(C210,'Catálogos'!$D$3:$D$52,0)),"")</f>
        <v xml:space="preserve"> </v>
      </c>
      <c r="H210" s="3" t="str">
        <f>IF(C210="","",IF(AND(K210="Asistió",ISNUMBER(E210),ISNUMBER(F210)),MAX(0,IF(F210&lt;E210,((F210+1-E210)*24),((F210-E210)*24))-(N(G210)/60)),0))</f>
        <v xml:space="preserve"> </v>
      </c>
      <c r="I210" s="2" t="str">
        <f>IFERROR(INDEX('Catálogos'!$G$3:$G$52,MATCH(C210,'Catálogos'!$D$3:$D$52,0)),"")</f>
        <v xml:space="preserve"> </v>
      </c>
      <c r="J210" s="4" t="str">
        <f>IF(C210="","",IF(AND(K210="Asistió",ISNUMBER(E210),ISNUMBER(I210)),MAX(0,(E210-I210)*1440),0))</f>
        <v xml:space="preserve"> </v>
      </c>
      <c r="L210" t="str">
        <f>IF(A210="","",IF(COUNTIF('Festivos México'!$A$2:$A$50,A210)&gt;0,"Festivo","Normal"))</f>
        <v xml:space="preserve"> </v>
      </c>
    </row>
    <row r="211">
      <c r="B211" t="str">
        <f>IFERROR(INDEX('Catálogos'!$E$3:$E$52,MATCH(C211,'Catálogos'!$D$3:$D$52,0)),"")</f>
        <v xml:space="preserve"> </v>
      </c>
      <c r="D211" t="str">
        <f>IFERROR(INDEX('Catálogos'!$F$3:$F$52,MATCH(C211,'Catálogos'!$D$3:$D$52,0)),"")</f>
        <v xml:space="preserve"> </v>
      </c>
      <c r="H211" s="3" t="str">
        <f>IF(C211="","",IF(AND(K211="Asistió",ISNUMBER(E211),ISNUMBER(F211)),MAX(0,IF(F211&lt;E211,((F211+1-E211)*24),((F211-E211)*24))-(N(G211)/60)),0))</f>
        <v xml:space="preserve"> </v>
      </c>
      <c r="I211" s="2" t="str">
        <f>IFERROR(INDEX('Catálogos'!$G$3:$G$52,MATCH(C211,'Catálogos'!$D$3:$D$52,0)),"")</f>
        <v xml:space="preserve"> </v>
      </c>
      <c r="J211" s="4" t="str">
        <f>IF(C211="","",IF(AND(K211="Asistió",ISNUMBER(E211),ISNUMBER(I211)),MAX(0,(E211-I211)*1440),0))</f>
        <v xml:space="preserve"> </v>
      </c>
      <c r="L211" t="str">
        <f>IF(A211="","",IF(COUNTIF('Festivos México'!$A$2:$A$50,A211)&gt;0,"Festivo","Normal"))</f>
        <v xml:space="preserve"> </v>
      </c>
    </row>
    <row r="212">
      <c r="B212" t="str">
        <f>IFERROR(INDEX('Catálogos'!$E$3:$E$52,MATCH(C212,'Catálogos'!$D$3:$D$52,0)),"")</f>
        <v xml:space="preserve"> </v>
      </c>
      <c r="D212" t="str">
        <f>IFERROR(INDEX('Catálogos'!$F$3:$F$52,MATCH(C212,'Catálogos'!$D$3:$D$52,0)),"")</f>
        <v xml:space="preserve"> </v>
      </c>
      <c r="H212" s="3" t="str">
        <f>IF(C212="","",IF(AND(K212="Asistió",ISNUMBER(E212),ISNUMBER(F212)),MAX(0,IF(F212&lt;E212,((F212+1-E212)*24),((F212-E212)*24))-(N(G212)/60)),0))</f>
        <v xml:space="preserve"> </v>
      </c>
      <c r="I212" s="2" t="str">
        <f>IFERROR(INDEX('Catálogos'!$G$3:$G$52,MATCH(C212,'Catálogos'!$D$3:$D$52,0)),"")</f>
        <v xml:space="preserve"> </v>
      </c>
      <c r="J212" s="4" t="str">
        <f>IF(C212="","",IF(AND(K212="Asistió",ISNUMBER(E212),ISNUMBER(I212)),MAX(0,(E212-I212)*1440),0))</f>
        <v xml:space="preserve"> </v>
      </c>
      <c r="L212" t="str">
        <f>IF(A212="","",IF(COUNTIF('Festivos México'!$A$2:$A$50,A212)&gt;0,"Festivo","Normal"))</f>
        <v xml:space="preserve"> </v>
      </c>
    </row>
    <row r="213">
      <c r="B213" t="str">
        <f>IFERROR(INDEX('Catálogos'!$E$3:$E$52,MATCH(C213,'Catálogos'!$D$3:$D$52,0)),"")</f>
        <v xml:space="preserve"> </v>
      </c>
      <c r="D213" t="str">
        <f>IFERROR(INDEX('Catálogos'!$F$3:$F$52,MATCH(C213,'Catálogos'!$D$3:$D$52,0)),"")</f>
        <v xml:space="preserve"> </v>
      </c>
      <c r="H213" s="3" t="str">
        <f>IF(C213="","",IF(AND(K213="Asistió",ISNUMBER(E213),ISNUMBER(F213)),MAX(0,IF(F213&lt;E213,((F213+1-E213)*24),((F213-E213)*24))-(N(G213)/60)),0))</f>
        <v xml:space="preserve"> </v>
      </c>
      <c r="I213" s="2" t="str">
        <f>IFERROR(INDEX('Catálogos'!$G$3:$G$52,MATCH(C213,'Catálogos'!$D$3:$D$52,0)),"")</f>
        <v xml:space="preserve"> </v>
      </c>
      <c r="J213" s="4" t="str">
        <f>IF(C213="","",IF(AND(K213="Asistió",ISNUMBER(E213),ISNUMBER(I213)),MAX(0,(E213-I213)*1440),0))</f>
        <v xml:space="preserve"> </v>
      </c>
      <c r="L213" t="str">
        <f>IF(A213="","",IF(COUNTIF('Festivos México'!$A$2:$A$50,A213)&gt;0,"Festivo","Normal"))</f>
        <v xml:space="preserve"> </v>
      </c>
    </row>
    <row r="214">
      <c r="B214" t="str">
        <f>IFERROR(INDEX('Catálogos'!$E$3:$E$52,MATCH(C214,'Catálogos'!$D$3:$D$52,0)),"")</f>
        <v xml:space="preserve"> </v>
      </c>
      <c r="D214" t="str">
        <f>IFERROR(INDEX('Catálogos'!$F$3:$F$52,MATCH(C214,'Catálogos'!$D$3:$D$52,0)),"")</f>
        <v xml:space="preserve"> </v>
      </c>
      <c r="H214" s="3" t="str">
        <f>IF(C214="","",IF(AND(K214="Asistió",ISNUMBER(E214),ISNUMBER(F214)),MAX(0,IF(F214&lt;E214,((F214+1-E214)*24),((F214-E214)*24))-(N(G214)/60)),0))</f>
        <v xml:space="preserve"> </v>
      </c>
      <c r="I214" s="2" t="str">
        <f>IFERROR(INDEX('Catálogos'!$G$3:$G$52,MATCH(C214,'Catálogos'!$D$3:$D$52,0)),"")</f>
        <v xml:space="preserve"> </v>
      </c>
      <c r="J214" s="4" t="str">
        <f>IF(C214="","",IF(AND(K214="Asistió",ISNUMBER(E214),ISNUMBER(I214)),MAX(0,(E214-I214)*1440),0))</f>
        <v xml:space="preserve"> </v>
      </c>
      <c r="L214" t="str">
        <f>IF(A214="","",IF(COUNTIF('Festivos México'!$A$2:$A$50,A214)&gt;0,"Festivo","Normal"))</f>
        <v xml:space="preserve"> </v>
      </c>
    </row>
    <row r="215">
      <c r="B215" t="str">
        <f>IFERROR(INDEX('Catálogos'!$E$3:$E$52,MATCH(C215,'Catálogos'!$D$3:$D$52,0)),"")</f>
        <v xml:space="preserve"> </v>
      </c>
      <c r="D215" t="str">
        <f>IFERROR(INDEX('Catálogos'!$F$3:$F$52,MATCH(C215,'Catálogos'!$D$3:$D$52,0)),"")</f>
        <v xml:space="preserve"> </v>
      </c>
      <c r="H215" s="3" t="str">
        <f>IF(C215="","",IF(AND(K215="Asistió",ISNUMBER(E215),ISNUMBER(F215)),MAX(0,IF(F215&lt;E215,((F215+1-E215)*24),((F215-E215)*24))-(N(G215)/60)),0))</f>
        <v xml:space="preserve"> </v>
      </c>
      <c r="I215" s="2" t="str">
        <f>IFERROR(INDEX('Catálogos'!$G$3:$G$52,MATCH(C215,'Catálogos'!$D$3:$D$52,0)),"")</f>
        <v xml:space="preserve"> </v>
      </c>
      <c r="J215" s="4" t="str">
        <f>IF(C215="","",IF(AND(K215="Asistió",ISNUMBER(E215),ISNUMBER(I215)),MAX(0,(E215-I215)*1440),0))</f>
        <v xml:space="preserve"> </v>
      </c>
      <c r="L215" t="str">
        <f>IF(A215="","",IF(COUNTIF('Festivos México'!$A$2:$A$50,A215)&gt;0,"Festivo","Normal"))</f>
        <v xml:space="preserve"> </v>
      </c>
    </row>
    <row r="216">
      <c r="B216" t="str">
        <f>IFERROR(INDEX('Catálogos'!$E$3:$E$52,MATCH(C216,'Catálogos'!$D$3:$D$52,0)),"")</f>
        <v xml:space="preserve"> </v>
      </c>
      <c r="D216" t="str">
        <f>IFERROR(INDEX('Catálogos'!$F$3:$F$52,MATCH(C216,'Catálogos'!$D$3:$D$52,0)),"")</f>
        <v xml:space="preserve"> </v>
      </c>
      <c r="H216" s="3" t="str">
        <f>IF(C216="","",IF(AND(K216="Asistió",ISNUMBER(E216),ISNUMBER(F216)),MAX(0,IF(F216&lt;E216,((F216+1-E216)*24),((F216-E216)*24))-(N(G216)/60)),0))</f>
        <v xml:space="preserve"> </v>
      </c>
      <c r="I216" s="2" t="str">
        <f>IFERROR(INDEX('Catálogos'!$G$3:$G$52,MATCH(C216,'Catálogos'!$D$3:$D$52,0)),"")</f>
        <v xml:space="preserve"> </v>
      </c>
      <c r="J216" s="4" t="str">
        <f>IF(C216="","",IF(AND(K216="Asistió",ISNUMBER(E216),ISNUMBER(I216)),MAX(0,(E216-I216)*1440),0))</f>
        <v xml:space="preserve"> </v>
      </c>
      <c r="L216" t="str">
        <f>IF(A216="","",IF(COUNTIF('Festivos México'!$A$2:$A$50,A216)&gt;0,"Festivo","Normal"))</f>
        <v xml:space="preserve"> </v>
      </c>
    </row>
    <row r="217">
      <c r="B217" t="str">
        <f>IFERROR(INDEX('Catálogos'!$E$3:$E$52,MATCH(C217,'Catálogos'!$D$3:$D$52,0)),"")</f>
        <v xml:space="preserve"> </v>
      </c>
      <c r="D217" t="str">
        <f>IFERROR(INDEX('Catálogos'!$F$3:$F$52,MATCH(C217,'Catálogos'!$D$3:$D$52,0)),"")</f>
        <v xml:space="preserve"> </v>
      </c>
      <c r="H217" s="3" t="str">
        <f>IF(C217="","",IF(AND(K217="Asistió",ISNUMBER(E217),ISNUMBER(F217)),MAX(0,IF(F217&lt;E217,((F217+1-E217)*24),((F217-E217)*24))-(N(G217)/60)),0))</f>
        <v xml:space="preserve"> </v>
      </c>
      <c r="I217" s="2" t="str">
        <f>IFERROR(INDEX('Catálogos'!$G$3:$G$52,MATCH(C217,'Catálogos'!$D$3:$D$52,0)),"")</f>
        <v xml:space="preserve"> </v>
      </c>
      <c r="J217" s="4" t="str">
        <f>IF(C217="","",IF(AND(K217="Asistió",ISNUMBER(E217),ISNUMBER(I217)),MAX(0,(E217-I217)*1440),0))</f>
        <v xml:space="preserve"> </v>
      </c>
      <c r="L217" t="str">
        <f>IF(A217="","",IF(COUNTIF('Festivos México'!$A$2:$A$50,A217)&gt;0,"Festivo","Normal"))</f>
        <v xml:space="preserve"> </v>
      </c>
    </row>
    <row r="218">
      <c r="B218" t="str">
        <f>IFERROR(INDEX('Catálogos'!$E$3:$E$52,MATCH(C218,'Catálogos'!$D$3:$D$52,0)),"")</f>
        <v xml:space="preserve"> </v>
      </c>
      <c r="D218" t="str">
        <f>IFERROR(INDEX('Catálogos'!$F$3:$F$52,MATCH(C218,'Catálogos'!$D$3:$D$52,0)),"")</f>
        <v xml:space="preserve"> </v>
      </c>
      <c r="H218" s="3" t="str">
        <f>IF(C218="","",IF(AND(K218="Asistió",ISNUMBER(E218),ISNUMBER(F218)),MAX(0,IF(F218&lt;E218,((F218+1-E218)*24),((F218-E218)*24))-(N(G218)/60)),0))</f>
        <v xml:space="preserve"> </v>
      </c>
      <c r="I218" s="2" t="str">
        <f>IFERROR(INDEX('Catálogos'!$G$3:$G$52,MATCH(C218,'Catálogos'!$D$3:$D$52,0)),"")</f>
        <v xml:space="preserve"> </v>
      </c>
      <c r="J218" s="4" t="str">
        <f>IF(C218="","",IF(AND(K218="Asistió",ISNUMBER(E218),ISNUMBER(I218)),MAX(0,(E218-I218)*1440),0))</f>
        <v xml:space="preserve"> </v>
      </c>
      <c r="L218" t="str">
        <f>IF(A218="","",IF(COUNTIF('Festivos México'!$A$2:$A$50,A218)&gt;0,"Festivo","Normal"))</f>
        <v xml:space="preserve"> </v>
      </c>
    </row>
    <row r="219">
      <c r="B219" t="str">
        <f>IFERROR(INDEX('Catálogos'!$E$3:$E$52,MATCH(C219,'Catálogos'!$D$3:$D$52,0)),"")</f>
        <v xml:space="preserve"> </v>
      </c>
      <c r="D219" t="str">
        <f>IFERROR(INDEX('Catálogos'!$F$3:$F$52,MATCH(C219,'Catálogos'!$D$3:$D$52,0)),"")</f>
        <v xml:space="preserve"> </v>
      </c>
      <c r="H219" s="3" t="str">
        <f>IF(C219="","",IF(AND(K219="Asistió",ISNUMBER(E219),ISNUMBER(F219)),MAX(0,IF(F219&lt;E219,((F219+1-E219)*24),((F219-E219)*24))-(N(G219)/60)),0))</f>
        <v xml:space="preserve"> </v>
      </c>
      <c r="I219" s="2" t="str">
        <f>IFERROR(INDEX('Catálogos'!$G$3:$G$52,MATCH(C219,'Catálogos'!$D$3:$D$52,0)),"")</f>
        <v xml:space="preserve"> </v>
      </c>
      <c r="J219" s="4" t="str">
        <f>IF(C219="","",IF(AND(K219="Asistió",ISNUMBER(E219),ISNUMBER(I219)),MAX(0,(E219-I219)*1440),0))</f>
        <v xml:space="preserve"> </v>
      </c>
      <c r="L219" t="str">
        <f>IF(A219="","",IF(COUNTIF('Festivos México'!$A$2:$A$50,A219)&gt;0,"Festivo","Normal"))</f>
        <v xml:space="preserve"> </v>
      </c>
    </row>
    <row r="220">
      <c r="B220" t="str">
        <f>IFERROR(INDEX('Catálogos'!$E$3:$E$52,MATCH(C220,'Catálogos'!$D$3:$D$52,0)),"")</f>
        <v xml:space="preserve"> </v>
      </c>
      <c r="D220" t="str">
        <f>IFERROR(INDEX('Catálogos'!$F$3:$F$52,MATCH(C220,'Catálogos'!$D$3:$D$52,0)),"")</f>
        <v xml:space="preserve"> </v>
      </c>
      <c r="H220" s="3" t="str">
        <f>IF(C220="","",IF(AND(K220="Asistió",ISNUMBER(E220),ISNUMBER(F220)),MAX(0,IF(F220&lt;E220,((F220+1-E220)*24),((F220-E220)*24))-(N(G220)/60)),0))</f>
        <v xml:space="preserve"> </v>
      </c>
      <c r="I220" s="2" t="str">
        <f>IFERROR(INDEX('Catálogos'!$G$3:$G$52,MATCH(C220,'Catálogos'!$D$3:$D$52,0)),"")</f>
        <v xml:space="preserve"> </v>
      </c>
      <c r="J220" s="4" t="str">
        <f>IF(C220="","",IF(AND(K220="Asistió",ISNUMBER(E220),ISNUMBER(I220)),MAX(0,(E220-I220)*1440),0))</f>
        <v xml:space="preserve"> </v>
      </c>
      <c r="L220" t="str">
        <f>IF(A220="","",IF(COUNTIF('Festivos México'!$A$2:$A$50,A220)&gt;0,"Festivo","Normal"))</f>
        <v xml:space="preserve"> </v>
      </c>
    </row>
    <row r="221">
      <c r="B221" t="str">
        <f>IFERROR(INDEX('Catálogos'!$E$3:$E$52,MATCH(C221,'Catálogos'!$D$3:$D$52,0)),"")</f>
        <v xml:space="preserve"> </v>
      </c>
      <c r="D221" t="str">
        <f>IFERROR(INDEX('Catálogos'!$F$3:$F$52,MATCH(C221,'Catálogos'!$D$3:$D$52,0)),"")</f>
        <v xml:space="preserve"> </v>
      </c>
      <c r="H221" s="3" t="str">
        <f>IF(C221="","",IF(AND(K221="Asistió",ISNUMBER(E221),ISNUMBER(F221)),MAX(0,IF(F221&lt;E221,((F221+1-E221)*24),((F221-E221)*24))-(N(G221)/60)),0))</f>
        <v xml:space="preserve"> </v>
      </c>
      <c r="I221" s="2" t="str">
        <f>IFERROR(INDEX('Catálogos'!$G$3:$G$52,MATCH(C221,'Catálogos'!$D$3:$D$52,0)),"")</f>
        <v xml:space="preserve"> </v>
      </c>
      <c r="J221" s="4" t="str">
        <f>IF(C221="","",IF(AND(K221="Asistió",ISNUMBER(E221),ISNUMBER(I221)),MAX(0,(E221-I221)*1440),0))</f>
        <v xml:space="preserve"> </v>
      </c>
      <c r="L221" t="str">
        <f>IF(A221="","",IF(COUNTIF('Festivos México'!$A$2:$A$50,A221)&gt;0,"Festivo","Normal"))</f>
        <v xml:space="preserve"> </v>
      </c>
    </row>
    <row r="222">
      <c r="B222" t="str">
        <f>IFERROR(INDEX('Catálogos'!$E$3:$E$52,MATCH(C222,'Catálogos'!$D$3:$D$52,0)),"")</f>
        <v xml:space="preserve"> </v>
      </c>
      <c r="D222" t="str">
        <f>IFERROR(INDEX('Catálogos'!$F$3:$F$52,MATCH(C222,'Catálogos'!$D$3:$D$52,0)),"")</f>
        <v xml:space="preserve"> </v>
      </c>
      <c r="H222" s="3" t="str">
        <f>IF(C222="","",IF(AND(K222="Asistió",ISNUMBER(E222),ISNUMBER(F222)),MAX(0,IF(F222&lt;E222,((F222+1-E222)*24),((F222-E222)*24))-(N(G222)/60)),0))</f>
        <v xml:space="preserve"> </v>
      </c>
      <c r="I222" s="2" t="str">
        <f>IFERROR(INDEX('Catálogos'!$G$3:$G$52,MATCH(C222,'Catálogos'!$D$3:$D$52,0)),"")</f>
        <v xml:space="preserve"> </v>
      </c>
      <c r="J222" s="4" t="str">
        <f>IF(C222="","",IF(AND(K222="Asistió",ISNUMBER(E222),ISNUMBER(I222)),MAX(0,(E222-I222)*1440),0))</f>
        <v xml:space="preserve"> </v>
      </c>
      <c r="L222" t="str">
        <f>IF(A222="","",IF(COUNTIF('Festivos México'!$A$2:$A$50,A222)&gt;0,"Festivo","Normal"))</f>
        <v xml:space="preserve"> </v>
      </c>
    </row>
    <row r="223">
      <c r="B223" t="str">
        <f>IFERROR(INDEX('Catálogos'!$E$3:$E$52,MATCH(C223,'Catálogos'!$D$3:$D$52,0)),"")</f>
        <v xml:space="preserve"> </v>
      </c>
      <c r="D223" t="str">
        <f>IFERROR(INDEX('Catálogos'!$F$3:$F$52,MATCH(C223,'Catálogos'!$D$3:$D$52,0)),"")</f>
        <v xml:space="preserve"> </v>
      </c>
      <c r="H223" s="3" t="str">
        <f>IF(C223="","",IF(AND(K223="Asistió",ISNUMBER(E223),ISNUMBER(F223)),MAX(0,IF(F223&lt;E223,((F223+1-E223)*24),((F223-E223)*24))-(N(G223)/60)),0))</f>
        <v xml:space="preserve"> </v>
      </c>
      <c r="I223" s="2" t="str">
        <f>IFERROR(INDEX('Catálogos'!$G$3:$G$52,MATCH(C223,'Catálogos'!$D$3:$D$52,0)),"")</f>
        <v xml:space="preserve"> </v>
      </c>
      <c r="J223" s="4" t="str">
        <f>IF(C223="","",IF(AND(K223="Asistió",ISNUMBER(E223),ISNUMBER(I223)),MAX(0,(E223-I223)*1440),0))</f>
        <v xml:space="preserve"> </v>
      </c>
      <c r="L223" t="str">
        <f>IF(A223="","",IF(COUNTIF('Festivos México'!$A$2:$A$50,A223)&gt;0,"Festivo","Normal"))</f>
        <v xml:space="preserve"> </v>
      </c>
    </row>
    <row r="224">
      <c r="B224" t="str">
        <f>IFERROR(INDEX('Catálogos'!$E$3:$E$52,MATCH(C224,'Catálogos'!$D$3:$D$52,0)),"")</f>
        <v xml:space="preserve"> </v>
      </c>
      <c r="D224" t="str">
        <f>IFERROR(INDEX('Catálogos'!$F$3:$F$52,MATCH(C224,'Catálogos'!$D$3:$D$52,0)),"")</f>
        <v xml:space="preserve"> </v>
      </c>
      <c r="H224" s="3" t="str">
        <f>IF(C224="","",IF(AND(K224="Asistió",ISNUMBER(E224),ISNUMBER(F224)),MAX(0,IF(F224&lt;E224,((F224+1-E224)*24),((F224-E224)*24))-(N(G224)/60)),0))</f>
        <v xml:space="preserve"> </v>
      </c>
      <c r="I224" s="2" t="str">
        <f>IFERROR(INDEX('Catálogos'!$G$3:$G$52,MATCH(C224,'Catálogos'!$D$3:$D$52,0)),"")</f>
        <v xml:space="preserve"> </v>
      </c>
      <c r="J224" s="4" t="str">
        <f>IF(C224="","",IF(AND(K224="Asistió",ISNUMBER(E224),ISNUMBER(I224)),MAX(0,(E224-I224)*1440),0))</f>
        <v xml:space="preserve"> </v>
      </c>
      <c r="L224" t="str">
        <f>IF(A224="","",IF(COUNTIF('Festivos México'!$A$2:$A$50,A224)&gt;0,"Festivo","Normal"))</f>
        <v xml:space="preserve"> </v>
      </c>
    </row>
    <row r="225">
      <c r="B225" t="str">
        <f>IFERROR(INDEX('Catálogos'!$E$3:$E$52,MATCH(C225,'Catálogos'!$D$3:$D$52,0)),"")</f>
        <v xml:space="preserve"> </v>
      </c>
      <c r="D225" t="str">
        <f>IFERROR(INDEX('Catálogos'!$F$3:$F$52,MATCH(C225,'Catálogos'!$D$3:$D$52,0)),"")</f>
        <v xml:space="preserve"> </v>
      </c>
      <c r="H225" s="3" t="str">
        <f>IF(C225="","",IF(AND(K225="Asistió",ISNUMBER(E225),ISNUMBER(F225)),MAX(0,IF(F225&lt;E225,((F225+1-E225)*24),((F225-E225)*24))-(N(G225)/60)),0))</f>
        <v xml:space="preserve"> </v>
      </c>
      <c r="I225" s="2" t="str">
        <f>IFERROR(INDEX('Catálogos'!$G$3:$G$52,MATCH(C225,'Catálogos'!$D$3:$D$52,0)),"")</f>
        <v xml:space="preserve"> </v>
      </c>
      <c r="J225" s="4" t="str">
        <f>IF(C225="","",IF(AND(K225="Asistió",ISNUMBER(E225),ISNUMBER(I225)),MAX(0,(E225-I225)*1440),0))</f>
        <v xml:space="preserve"> </v>
      </c>
      <c r="L225" t="str">
        <f>IF(A225="","",IF(COUNTIF('Festivos México'!$A$2:$A$50,A225)&gt;0,"Festivo","Normal"))</f>
        <v xml:space="preserve"> </v>
      </c>
    </row>
    <row r="226">
      <c r="B226" t="str">
        <f>IFERROR(INDEX('Catálogos'!$E$3:$E$52,MATCH(C226,'Catálogos'!$D$3:$D$52,0)),"")</f>
        <v xml:space="preserve"> </v>
      </c>
      <c r="D226" t="str">
        <f>IFERROR(INDEX('Catálogos'!$F$3:$F$52,MATCH(C226,'Catálogos'!$D$3:$D$52,0)),"")</f>
        <v xml:space="preserve"> </v>
      </c>
      <c r="H226" s="3" t="str">
        <f>IF(C226="","",IF(AND(K226="Asistió",ISNUMBER(E226),ISNUMBER(F226)),MAX(0,IF(F226&lt;E226,((F226+1-E226)*24),((F226-E226)*24))-(N(G226)/60)),0))</f>
        <v xml:space="preserve"> </v>
      </c>
      <c r="I226" s="2" t="str">
        <f>IFERROR(INDEX('Catálogos'!$G$3:$G$52,MATCH(C226,'Catálogos'!$D$3:$D$52,0)),"")</f>
        <v xml:space="preserve"> </v>
      </c>
      <c r="J226" s="4" t="str">
        <f>IF(C226="","",IF(AND(K226="Asistió",ISNUMBER(E226),ISNUMBER(I226)),MAX(0,(E226-I226)*1440),0))</f>
        <v xml:space="preserve"> </v>
      </c>
      <c r="L226" t="str">
        <f>IF(A226="","",IF(COUNTIF('Festivos México'!$A$2:$A$50,A226)&gt;0,"Festivo","Normal"))</f>
        <v xml:space="preserve"> </v>
      </c>
    </row>
    <row r="227">
      <c r="B227" t="str">
        <f>IFERROR(INDEX('Catálogos'!$E$3:$E$52,MATCH(C227,'Catálogos'!$D$3:$D$52,0)),"")</f>
        <v xml:space="preserve"> </v>
      </c>
      <c r="D227" t="str">
        <f>IFERROR(INDEX('Catálogos'!$F$3:$F$52,MATCH(C227,'Catálogos'!$D$3:$D$52,0)),"")</f>
        <v xml:space="preserve"> </v>
      </c>
      <c r="H227" s="3" t="str">
        <f>IF(C227="","",IF(AND(K227="Asistió",ISNUMBER(E227),ISNUMBER(F227)),MAX(0,IF(F227&lt;E227,((F227+1-E227)*24),((F227-E227)*24))-(N(G227)/60)),0))</f>
        <v xml:space="preserve"> </v>
      </c>
      <c r="I227" s="2" t="str">
        <f>IFERROR(INDEX('Catálogos'!$G$3:$G$52,MATCH(C227,'Catálogos'!$D$3:$D$52,0)),"")</f>
        <v xml:space="preserve"> </v>
      </c>
      <c r="J227" s="4" t="str">
        <f>IF(C227="","",IF(AND(K227="Asistió",ISNUMBER(E227),ISNUMBER(I227)),MAX(0,(E227-I227)*1440),0))</f>
        <v xml:space="preserve"> </v>
      </c>
      <c r="L227" t="str">
        <f>IF(A227="","",IF(COUNTIF('Festivos México'!$A$2:$A$50,A227)&gt;0,"Festivo","Normal"))</f>
        <v xml:space="preserve"> </v>
      </c>
    </row>
    <row r="228">
      <c r="B228" t="str">
        <f>IFERROR(INDEX('Catálogos'!$E$3:$E$52,MATCH(C228,'Catálogos'!$D$3:$D$52,0)),"")</f>
        <v xml:space="preserve"> </v>
      </c>
      <c r="D228" t="str">
        <f>IFERROR(INDEX('Catálogos'!$F$3:$F$52,MATCH(C228,'Catálogos'!$D$3:$D$52,0)),"")</f>
        <v xml:space="preserve"> </v>
      </c>
      <c r="H228" s="3" t="str">
        <f>IF(C228="","",IF(AND(K228="Asistió",ISNUMBER(E228),ISNUMBER(F228)),MAX(0,IF(F228&lt;E228,((F228+1-E228)*24),((F228-E228)*24))-(N(G228)/60)),0))</f>
        <v xml:space="preserve"> </v>
      </c>
      <c r="I228" s="2" t="str">
        <f>IFERROR(INDEX('Catálogos'!$G$3:$G$52,MATCH(C228,'Catálogos'!$D$3:$D$52,0)),"")</f>
        <v xml:space="preserve"> </v>
      </c>
      <c r="J228" s="4" t="str">
        <f>IF(C228="","",IF(AND(K228="Asistió",ISNUMBER(E228),ISNUMBER(I228)),MAX(0,(E228-I228)*1440),0))</f>
        <v xml:space="preserve"> </v>
      </c>
      <c r="L228" t="str">
        <f>IF(A228="","",IF(COUNTIF('Festivos México'!$A$2:$A$50,A228)&gt;0,"Festivo","Normal"))</f>
        <v xml:space="preserve"> </v>
      </c>
    </row>
    <row r="229">
      <c r="B229" t="str">
        <f>IFERROR(INDEX('Catálogos'!$E$3:$E$52,MATCH(C229,'Catálogos'!$D$3:$D$52,0)),"")</f>
        <v xml:space="preserve"> </v>
      </c>
      <c r="D229" t="str">
        <f>IFERROR(INDEX('Catálogos'!$F$3:$F$52,MATCH(C229,'Catálogos'!$D$3:$D$52,0)),"")</f>
        <v xml:space="preserve"> </v>
      </c>
      <c r="H229" s="3" t="str">
        <f>IF(C229="","",IF(AND(K229="Asistió",ISNUMBER(E229),ISNUMBER(F229)),MAX(0,IF(F229&lt;E229,((F229+1-E229)*24),((F229-E229)*24))-(N(G229)/60)),0))</f>
        <v xml:space="preserve"> </v>
      </c>
      <c r="I229" s="2" t="str">
        <f>IFERROR(INDEX('Catálogos'!$G$3:$G$52,MATCH(C229,'Catálogos'!$D$3:$D$52,0)),"")</f>
        <v xml:space="preserve"> </v>
      </c>
      <c r="J229" s="4" t="str">
        <f>IF(C229="","",IF(AND(K229="Asistió",ISNUMBER(E229),ISNUMBER(I229)),MAX(0,(E229-I229)*1440),0))</f>
        <v xml:space="preserve"> </v>
      </c>
      <c r="L229" t="str">
        <f>IF(A229="","",IF(COUNTIF('Festivos México'!$A$2:$A$50,A229)&gt;0,"Festivo","Normal"))</f>
        <v xml:space="preserve"> </v>
      </c>
    </row>
    <row r="230">
      <c r="B230" t="str">
        <f>IFERROR(INDEX('Catálogos'!$E$3:$E$52,MATCH(C230,'Catálogos'!$D$3:$D$52,0)),"")</f>
        <v xml:space="preserve"> </v>
      </c>
      <c r="D230" t="str">
        <f>IFERROR(INDEX('Catálogos'!$F$3:$F$52,MATCH(C230,'Catálogos'!$D$3:$D$52,0)),"")</f>
        <v xml:space="preserve"> </v>
      </c>
      <c r="H230" s="3" t="str">
        <f>IF(C230="","",IF(AND(K230="Asistió",ISNUMBER(E230),ISNUMBER(F230)),MAX(0,IF(F230&lt;E230,((F230+1-E230)*24),((F230-E230)*24))-(N(G230)/60)),0))</f>
        <v xml:space="preserve"> </v>
      </c>
      <c r="I230" s="2" t="str">
        <f>IFERROR(INDEX('Catálogos'!$G$3:$G$52,MATCH(C230,'Catálogos'!$D$3:$D$52,0)),"")</f>
        <v xml:space="preserve"> </v>
      </c>
      <c r="J230" s="4" t="str">
        <f>IF(C230="","",IF(AND(K230="Asistió",ISNUMBER(E230),ISNUMBER(I230)),MAX(0,(E230-I230)*1440),0))</f>
        <v xml:space="preserve"> </v>
      </c>
      <c r="L230" t="str">
        <f>IF(A230="","",IF(COUNTIF('Festivos México'!$A$2:$A$50,A230)&gt;0,"Festivo","Normal"))</f>
        <v xml:space="preserve"> </v>
      </c>
    </row>
    <row r="231">
      <c r="B231" t="str">
        <f>IFERROR(INDEX('Catálogos'!$E$3:$E$52,MATCH(C231,'Catálogos'!$D$3:$D$52,0)),"")</f>
        <v xml:space="preserve"> </v>
      </c>
      <c r="D231" t="str">
        <f>IFERROR(INDEX('Catálogos'!$F$3:$F$52,MATCH(C231,'Catálogos'!$D$3:$D$52,0)),"")</f>
        <v xml:space="preserve"> </v>
      </c>
      <c r="H231" s="3" t="str">
        <f>IF(C231="","",IF(AND(K231="Asistió",ISNUMBER(E231),ISNUMBER(F231)),MAX(0,IF(F231&lt;E231,((F231+1-E231)*24),((F231-E231)*24))-(N(G231)/60)),0))</f>
        <v xml:space="preserve"> </v>
      </c>
      <c r="I231" s="2" t="str">
        <f>IFERROR(INDEX('Catálogos'!$G$3:$G$52,MATCH(C231,'Catálogos'!$D$3:$D$52,0)),"")</f>
        <v xml:space="preserve"> </v>
      </c>
      <c r="J231" s="4" t="str">
        <f>IF(C231="","",IF(AND(K231="Asistió",ISNUMBER(E231),ISNUMBER(I231)),MAX(0,(E231-I231)*1440),0))</f>
        <v xml:space="preserve"> </v>
      </c>
      <c r="L231" t="str">
        <f>IF(A231="","",IF(COUNTIF('Festivos México'!$A$2:$A$50,A231)&gt;0,"Festivo","Normal"))</f>
        <v xml:space="preserve"> </v>
      </c>
    </row>
    <row r="232">
      <c r="B232" t="str">
        <f>IFERROR(INDEX('Catálogos'!$E$3:$E$52,MATCH(C232,'Catálogos'!$D$3:$D$52,0)),"")</f>
        <v xml:space="preserve"> </v>
      </c>
      <c r="D232" t="str">
        <f>IFERROR(INDEX('Catálogos'!$F$3:$F$52,MATCH(C232,'Catálogos'!$D$3:$D$52,0)),"")</f>
        <v xml:space="preserve"> </v>
      </c>
      <c r="H232" s="3" t="str">
        <f>IF(C232="","",IF(AND(K232="Asistió",ISNUMBER(E232),ISNUMBER(F232)),MAX(0,IF(F232&lt;E232,((F232+1-E232)*24),((F232-E232)*24))-(N(G232)/60)),0))</f>
        <v xml:space="preserve"> </v>
      </c>
      <c r="I232" s="2" t="str">
        <f>IFERROR(INDEX('Catálogos'!$G$3:$G$52,MATCH(C232,'Catálogos'!$D$3:$D$52,0)),"")</f>
        <v xml:space="preserve"> </v>
      </c>
      <c r="J232" s="4" t="str">
        <f>IF(C232="","",IF(AND(K232="Asistió",ISNUMBER(E232),ISNUMBER(I232)),MAX(0,(E232-I232)*1440),0))</f>
        <v xml:space="preserve"> </v>
      </c>
      <c r="L232" t="str">
        <f>IF(A232="","",IF(COUNTIF('Festivos México'!$A$2:$A$50,A232)&gt;0,"Festivo","Normal"))</f>
        <v xml:space="preserve"> </v>
      </c>
    </row>
    <row r="233">
      <c r="B233" t="str">
        <f>IFERROR(INDEX('Catálogos'!$E$3:$E$52,MATCH(C233,'Catálogos'!$D$3:$D$52,0)),"")</f>
        <v xml:space="preserve"> </v>
      </c>
      <c r="D233" t="str">
        <f>IFERROR(INDEX('Catálogos'!$F$3:$F$52,MATCH(C233,'Catálogos'!$D$3:$D$52,0)),"")</f>
        <v xml:space="preserve"> </v>
      </c>
      <c r="H233" s="3" t="str">
        <f>IF(C233="","",IF(AND(K233="Asistió",ISNUMBER(E233),ISNUMBER(F233)),MAX(0,IF(F233&lt;E233,((F233+1-E233)*24),((F233-E233)*24))-(N(G233)/60)),0))</f>
        <v xml:space="preserve"> </v>
      </c>
      <c r="I233" s="2" t="str">
        <f>IFERROR(INDEX('Catálogos'!$G$3:$G$52,MATCH(C233,'Catálogos'!$D$3:$D$52,0)),"")</f>
        <v xml:space="preserve"> </v>
      </c>
      <c r="J233" s="4" t="str">
        <f>IF(C233="","",IF(AND(K233="Asistió",ISNUMBER(E233),ISNUMBER(I233)),MAX(0,(E233-I233)*1440),0))</f>
        <v xml:space="preserve"> </v>
      </c>
      <c r="L233" t="str">
        <f>IF(A233="","",IF(COUNTIF('Festivos México'!$A$2:$A$50,A233)&gt;0,"Festivo","Normal"))</f>
        <v xml:space="preserve"> </v>
      </c>
    </row>
    <row r="234">
      <c r="B234" t="str">
        <f>IFERROR(INDEX('Catálogos'!$E$3:$E$52,MATCH(C234,'Catálogos'!$D$3:$D$52,0)),"")</f>
        <v xml:space="preserve"> </v>
      </c>
      <c r="D234" t="str">
        <f>IFERROR(INDEX('Catálogos'!$F$3:$F$52,MATCH(C234,'Catálogos'!$D$3:$D$52,0)),"")</f>
        <v xml:space="preserve"> </v>
      </c>
      <c r="H234" s="3" t="str">
        <f>IF(C234="","",IF(AND(K234="Asistió",ISNUMBER(E234),ISNUMBER(F234)),MAX(0,IF(F234&lt;E234,((F234+1-E234)*24),((F234-E234)*24))-(N(G234)/60)),0))</f>
        <v xml:space="preserve"> </v>
      </c>
      <c r="I234" s="2" t="str">
        <f>IFERROR(INDEX('Catálogos'!$G$3:$G$52,MATCH(C234,'Catálogos'!$D$3:$D$52,0)),"")</f>
        <v xml:space="preserve"> </v>
      </c>
      <c r="J234" s="4" t="str">
        <f>IF(C234="","",IF(AND(K234="Asistió",ISNUMBER(E234),ISNUMBER(I234)),MAX(0,(E234-I234)*1440),0))</f>
        <v xml:space="preserve"> </v>
      </c>
      <c r="L234" t="str">
        <f>IF(A234="","",IF(COUNTIF('Festivos México'!$A$2:$A$50,A234)&gt;0,"Festivo","Normal"))</f>
        <v xml:space="preserve"> </v>
      </c>
    </row>
    <row r="235">
      <c r="B235" t="str">
        <f>IFERROR(INDEX('Catálogos'!$E$3:$E$52,MATCH(C235,'Catálogos'!$D$3:$D$52,0)),"")</f>
        <v xml:space="preserve"> </v>
      </c>
      <c r="D235" t="str">
        <f>IFERROR(INDEX('Catálogos'!$F$3:$F$52,MATCH(C235,'Catálogos'!$D$3:$D$52,0)),"")</f>
        <v xml:space="preserve"> </v>
      </c>
      <c r="H235" s="3" t="str">
        <f>IF(C235="","",IF(AND(K235="Asistió",ISNUMBER(E235),ISNUMBER(F235)),MAX(0,IF(F235&lt;E235,((F235+1-E235)*24),((F235-E235)*24))-(N(G235)/60)),0))</f>
        <v xml:space="preserve"> </v>
      </c>
      <c r="I235" s="2" t="str">
        <f>IFERROR(INDEX('Catálogos'!$G$3:$G$52,MATCH(C235,'Catálogos'!$D$3:$D$52,0)),"")</f>
        <v xml:space="preserve"> </v>
      </c>
      <c r="J235" s="4" t="str">
        <f>IF(C235="","",IF(AND(K235="Asistió",ISNUMBER(E235),ISNUMBER(I235)),MAX(0,(E235-I235)*1440),0))</f>
        <v xml:space="preserve"> </v>
      </c>
      <c r="L235" t="str">
        <f>IF(A235="","",IF(COUNTIF('Festivos México'!$A$2:$A$50,A235)&gt;0,"Festivo","Normal"))</f>
        <v xml:space="preserve"> </v>
      </c>
    </row>
    <row r="236">
      <c r="B236" t="str">
        <f>IFERROR(INDEX('Catálogos'!$E$3:$E$52,MATCH(C236,'Catálogos'!$D$3:$D$52,0)),"")</f>
        <v xml:space="preserve"> </v>
      </c>
      <c r="D236" t="str">
        <f>IFERROR(INDEX('Catálogos'!$F$3:$F$52,MATCH(C236,'Catálogos'!$D$3:$D$52,0)),"")</f>
        <v xml:space="preserve"> </v>
      </c>
      <c r="H236" s="3" t="str">
        <f>IF(C236="","",IF(AND(K236="Asistió",ISNUMBER(E236),ISNUMBER(F236)),MAX(0,IF(F236&lt;E236,((F236+1-E236)*24),((F236-E236)*24))-(N(G236)/60)),0))</f>
        <v xml:space="preserve"> </v>
      </c>
      <c r="I236" s="2" t="str">
        <f>IFERROR(INDEX('Catálogos'!$G$3:$G$52,MATCH(C236,'Catálogos'!$D$3:$D$52,0)),"")</f>
        <v xml:space="preserve"> </v>
      </c>
      <c r="J236" s="4" t="str">
        <f>IF(C236="","",IF(AND(K236="Asistió",ISNUMBER(E236),ISNUMBER(I236)),MAX(0,(E236-I236)*1440),0))</f>
        <v xml:space="preserve"> </v>
      </c>
      <c r="L236" t="str">
        <f>IF(A236="","",IF(COUNTIF('Festivos México'!$A$2:$A$50,A236)&gt;0,"Festivo","Normal"))</f>
        <v xml:space="preserve"> </v>
      </c>
    </row>
    <row r="237">
      <c r="B237" t="str">
        <f>IFERROR(INDEX('Catálogos'!$E$3:$E$52,MATCH(C237,'Catálogos'!$D$3:$D$52,0)),"")</f>
        <v xml:space="preserve"> </v>
      </c>
      <c r="D237" t="str">
        <f>IFERROR(INDEX('Catálogos'!$F$3:$F$52,MATCH(C237,'Catálogos'!$D$3:$D$52,0)),"")</f>
        <v xml:space="preserve"> </v>
      </c>
      <c r="H237" s="3" t="str">
        <f>IF(C237="","",IF(AND(K237="Asistió",ISNUMBER(E237),ISNUMBER(F237)),MAX(0,IF(F237&lt;E237,((F237+1-E237)*24),((F237-E237)*24))-(N(G237)/60)),0))</f>
        <v xml:space="preserve"> </v>
      </c>
      <c r="I237" s="2" t="str">
        <f>IFERROR(INDEX('Catálogos'!$G$3:$G$52,MATCH(C237,'Catálogos'!$D$3:$D$52,0)),"")</f>
        <v xml:space="preserve"> </v>
      </c>
      <c r="J237" s="4" t="str">
        <f>IF(C237="","",IF(AND(K237="Asistió",ISNUMBER(E237),ISNUMBER(I237)),MAX(0,(E237-I237)*1440),0))</f>
        <v xml:space="preserve"> </v>
      </c>
      <c r="L237" t="str">
        <f>IF(A237="","",IF(COUNTIF('Festivos México'!$A$2:$A$50,A237)&gt;0,"Festivo","Normal"))</f>
        <v xml:space="preserve"> </v>
      </c>
    </row>
    <row r="238">
      <c r="B238" t="str">
        <f>IFERROR(INDEX('Catálogos'!$E$3:$E$52,MATCH(C238,'Catálogos'!$D$3:$D$52,0)),"")</f>
        <v xml:space="preserve"> </v>
      </c>
      <c r="D238" t="str">
        <f>IFERROR(INDEX('Catálogos'!$F$3:$F$52,MATCH(C238,'Catálogos'!$D$3:$D$52,0)),"")</f>
        <v xml:space="preserve"> </v>
      </c>
      <c r="H238" s="3" t="str">
        <f>IF(C238="","",IF(AND(K238="Asistió",ISNUMBER(E238),ISNUMBER(F238)),MAX(0,IF(F238&lt;E238,((F238+1-E238)*24),((F238-E238)*24))-(N(G238)/60)),0))</f>
        <v xml:space="preserve"> </v>
      </c>
      <c r="I238" s="2" t="str">
        <f>IFERROR(INDEX('Catálogos'!$G$3:$G$52,MATCH(C238,'Catálogos'!$D$3:$D$52,0)),"")</f>
        <v xml:space="preserve"> </v>
      </c>
      <c r="J238" s="4" t="str">
        <f>IF(C238="","",IF(AND(K238="Asistió",ISNUMBER(E238),ISNUMBER(I238)),MAX(0,(E238-I238)*1440),0))</f>
        <v xml:space="preserve"> </v>
      </c>
      <c r="L238" t="str">
        <f>IF(A238="","",IF(COUNTIF('Festivos México'!$A$2:$A$50,A238)&gt;0,"Festivo","Normal"))</f>
        <v xml:space="preserve"> </v>
      </c>
    </row>
    <row r="239">
      <c r="B239" t="str">
        <f>IFERROR(INDEX('Catálogos'!$E$3:$E$52,MATCH(C239,'Catálogos'!$D$3:$D$52,0)),"")</f>
        <v xml:space="preserve"> </v>
      </c>
      <c r="D239" t="str">
        <f>IFERROR(INDEX('Catálogos'!$F$3:$F$52,MATCH(C239,'Catálogos'!$D$3:$D$52,0)),"")</f>
        <v xml:space="preserve"> </v>
      </c>
      <c r="H239" s="3" t="str">
        <f>IF(C239="","",IF(AND(K239="Asistió",ISNUMBER(E239),ISNUMBER(F239)),MAX(0,IF(F239&lt;E239,((F239+1-E239)*24),((F239-E239)*24))-(N(G239)/60)),0))</f>
        <v xml:space="preserve"> </v>
      </c>
      <c r="I239" s="2" t="str">
        <f>IFERROR(INDEX('Catálogos'!$G$3:$G$52,MATCH(C239,'Catálogos'!$D$3:$D$52,0)),"")</f>
        <v xml:space="preserve"> </v>
      </c>
      <c r="J239" s="4" t="str">
        <f>IF(C239="","",IF(AND(K239="Asistió",ISNUMBER(E239),ISNUMBER(I239)),MAX(0,(E239-I239)*1440),0))</f>
        <v xml:space="preserve"> </v>
      </c>
      <c r="L239" t="str">
        <f>IF(A239="","",IF(COUNTIF('Festivos México'!$A$2:$A$50,A239)&gt;0,"Festivo","Normal"))</f>
        <v xml:space="preserve"> </v>
      </c>
    </row>
    <row r="240">
      <c r="B240" t="str">
        <f>IFERROR(INDEX('Catálogos'!$E$3:$E$52,MATCH(C240,'Catálogos'!$D$3:$D$52,0)),"")</f>
        <v xml:space="preserve"> </v>
      </c>
      <c r="D240" t="str">
        <f>IFERROR(INDEX('Catálogos'!$F$3:$F$52,MATCH(C240,'Catálogos'!$D$3:$D$52,0)),"")</f>
        <v xml:space="preserve"> </v>
      </c>
      <c r="H240" s="3" t="str">
        <f>IF(C240="","",IF(AND(K240="Asistió",ISNUMBER(E240),ISNUMBER(F240)),MAX(0,IF(F240&lt;E240,((F240+1-E240)*24),((F240-E240)*24))-(N(G240)/60)),0))</f>
        <v xml:space="preserve"> </v>
      </c>
      <c r="I240" s="2" t="str">
        <f>IFERROR(INDEX('Catálogos'!$G$3:$G$52,MATCH(C240,'Catálogos'!$D$3:$D$52,0)),"")</f>
        <v xml:space="preserve"> </v>
      </c>
      <c r="J240" s="4" t="str">
        <f>IF(C240="","",IF(AND(K240="Asistió",ISNUMBER(E240),ISNUMBER(I240)),MAX(0,(E240-I240)*1440),0))</f>
        <v xml:space="preserve"> </v>
      </c>
      <c r="L240" t="str">
        <f>IF(A240="","",IF(COUNTIF('Festivos México'!$A$2:$A$50,A240)&gt;0,"Festivo","Normal"))</f>
        <v xml:space="preserve"> </v>
      </c>
    </row>
    <row r="241">
      <c r="B241" t="str">
        <f>IFERROR(INDEX('Catálogos'!$E$3:$E$52,MATCH(C241,'Catálogos'!$D$3:$D$52,0)),"")</f>
        <v xml:space="preserve"> </v>
      </c>
      <c r="D241" t="str">
        <f>IFERROR(INDEX('Catálogos'!$F$3:$F$52,MATCH(C241,'Catálogos'!$D$3:$D$52,0)),"")</f>
        <v xml:space="preserve"> </v>
      </c>
      <c r="H241" s="3" t="str">
        <f>IF(C241="","",IF(AND(K241="Asistió",ISNUMBER(E241),ISNUMBER(F241)),MAX(0,IF(F241&lt;E241,((F241+1-E241)*24),((F241-E241)*24))-(N(G241)/60)),0))</f>
        <v xml:space="preserve"> </v>
      </c>
      <c r="I241" s="2" t="str">
        <f>IFERROR(INDEX('Catálogos'!$G$3:$G$52,MATCH(C241,'Catálogos'!$D$3:$D$52,0)),"")</f>
        <v xml:space="preserve"> </v>
      </c>
      <c r="J241" s="4" t="str">
        <f>IF(C241="","",IF(AND(K241="Asistió",ISNUMBER(E241),ISNUMBER(I241)),MAX(0,(E241-I241)*1440),0))</f>
        <v xml:space="preserve"> </v>
      </c>
      <c r="L241" t="str">
        <f>IF(A241="","",IF(COUNTIF('Festivos México'!$A$2:$A$50,A241)&gt;0,"Festivo","Normal"))</f>
        <v xml:space="preserve"> </v>
      </c>
    </row>
    <row r="242">
      <c r="B242" t="str">
        <f>IFERROR(INDEX('Catálogos'!$E$3:$E$52,MATCH(C242,'Catálogos'!$D$3:$D$52,0)),"")</f>
        <v xml:space="preserve"> </v>
      </c>
      <c r="D242" t="str">
        <f>IFERROR(INDEX('Catálogos'!$F$3:$F$52,MATCH(C242,'Catálogos'!$D$3:$D$52,0)),"")</f>
        <v xml:space="preserve"> </v>
      </c>
      <c r="H242" s="3" t="str">
        <f>IF(C242="","",IF(AND(K242="Asistió",ISNUMBER(E242),ISNUMBER(F242)),MAX(0,IF(F242&lt;E242,((F242+1-E242)*24),((F242-E242)*24))-(N(G242)/60)),0))</f>
        <v xml:space="preserve"> </v>
      </c>
      <c r="I242" s="2" t="str">
        <f>IFERROR(INDEX('Catálogos'!$G$3:$G$52,MATCH(C242,'Catálogos'!$D$3:$D$52,0)),"")</f>
        <v xml:space="preserve"> </v>
      </c>
      <c r="J242" s="4" t="str">
        <f>IF(C242="","",IF(AND(K242="Asistió",ISNUMBER(E242),ISNUMBER(I242)),MAX(0,(E242-I242)*1440),0))</f>
        <v xml:space="preserve"> </v>
      </c>
      <c r="L242" t="str">
        <f>IF(A242="","",IF(COUNTIF('Festivos México'!$A$2:$A$50,A242)&gt;0,"Festivo","Normal"))</f>
        <v xml:space="preserve"> </v>
      </c>
    </row>
    <row r="243">
      <c r="B243" t="str">
        <f>IFERROR(INDEX('Catálogos'!$E$3:$E$52,MATCH(C243,'Catálogos'!$D$3:$D$52,0)),"")</f>
        <v xml:space="preserve"> </v>
      </c>
      <c r="D243" t="str">
        <f>IFERROR(INDEX('Catálogos'!$F$3:$F$52,MATCH(C243,'Catálogos'!$D$3:$D$52,0)),"")</f>
        <v xml:space="preserve"> </v>
      </c>
      <c r="H243" s="3" t="str">
        <f>IF(C243="","",IF(AND(K243="Asistió",ISNUMBER(E243),ISNUMBER(F243)),MAX(0,IF(F243&lt;E243,((F243+1-E243)*24),((F243-E243)*24))-(N(G243)/60)),0))</f>
        <v xml:space="preserve"> </v>
      </c>
      <c r="I243" s="2" t="str">
        <f>IFERROR(INDEX('Catálogos'!$G$3:$G$52,MATCH(C243,'Catálogos'!$D$3:$D$52,0)),"")</f>
        <v xml:space="preserve"> </v>
      </c>
      <c r="J243" s="4" t="str">
        <f>IF(C243="","",IF(AND(K243="Asistió",ISNUMBER(E243),ISNUMBER(I243)),MAX(0,(E243-I243)*1440),0))</f>
        <v xml:space="preserve"> </v>
      </c>
      <c r="L243" t="str">
        <f>IF(A243="","",IF(COUNTIF('Festivos México'!$A$2:$A$50,A243)&gt;0,"Festivo","Normal"))</f>
        <v xml:space="preserve"> </v>
      </c>
    </row>
    <row r="244">
      <c r="B244" t="str">
        <f>IFERROR(INDEX('Catálogos'!$E$3:$E$52,MATCH(C244,'Catálogos'!$D$3:$D$52,0)),"")</f>
        <v xml:space="preserve"> </v>
      </c>
      <c r="D244" t="str">
        <f>IFERROR(INDEX('Catálogos'!$F$3:$F$52,MATCH(C244,'Catálogos'!$D$3:$D$52,0)),"")</f>
        <v xml:space="preserve"> </v>
      </c>
      <c r="H244" s="3" t="str">
        <f>IF(C244="","",IF(AND(K244="Asistió",ISNUMBER(E244),ISNUMBER(F244)),MAX(0,IF(F244&lt;E244,((F244+1-E244)*24),((F244-E244)*24))-(N(G244)/60)),0))</f>
        <v xml:space="preserve"> </v>
      </c>
      <c r="I244" s="2" t="str">
        <f>IFERROR(INDEX('Catálogos'!$G$3:$G$52,MATCH(C244,'Catálogos'!$D$3:$D$52,0)),"")</f>
        <v xml:space="preserve"> </v>
      </c>
      <c r="J244" s="4" t="str">
        <f>IF(C244="","",IF(AND(K244="Asistió",ISNUMBER(E244),ISNUMBER(I244)),MAX(0,(E244-I244)*1440),0))</f>
        <v xml:space="preserve"> </v>
      </c>
      <c r="L244" t="str">
        <f>IF(A244="","",IF(COUNTIF('Festivos México'!$A$2:$A$50,A244)&gt;0,"Festivo","Normal"))</f>
        <v xml:space="preserve"> </v>
      </c>
    </row>
    <row r="245">
      <c r="B245" t="str">
        <f>IFERROR(INDEX('Catálogos'!$E$3:$E$52,MATCH(C245,'Catálogos'!$D$3:$D$52,0)),"")</f>
        <v xml:space="preserve"> </v>
      </c>
      <c r="D245" t="str">
        <f>IFERROR(INDEX('Catálogos'!$F$3:$F$52,MATCH(C245,'Catálogos'!$D$3:$D$52,0)),"")</f>
        <v xml:space="preserve"> </v>
      </c>
      <c r="H245" s="3" t="str">
        <f>IF(C245="","",IF(AND(K245="Asistió",ISNUMBER(E245),ISNUMBER(F245)),MAX(0,IF(F245&lt;E245,((F245+1-E245)*24),((F245-E245)*24))-(N(G245)/60)),0))</f>
        <v xml:space="preserve"> </v>
      </c>
      <c r="I245" s="2" t="str">
        <f>IFERROR(INDEX('Catálogos'!$G$3:$G$52,MATCH(C245,'Catálogos'!$D$3:$D$52,0)),"")</f>
        <v xml:space="preserve"> </v>
      </c>
      <c r="J245" s="4" t="str">
        <f>IF(C245="","",IF(AND(K245="Asistió",ISNUMBER(E245),ISNUMBER(I245)),MAX(0,(E245-I245)*1440),0))</f>
        <v xml:space="preserve"> </v>
      </c>
      <c r="L245" t="str">
        <f>IF(A245="","",IF(COUNTIF('Festivos México'!$A$2:$A$50,A245)&gt;0,"Festivo","Normal"))</f>
        <v xml:space="preserve"> </v>
      </c>
    </row>
    <row r="246">
      <c r="B246" t="str">
        <f>IFERROR(INDEX('Catálogos'!$E$3:$E$52,MATCH(C246,'Catálogos'!$D$3:$D$52,0)),"")</f>
        <v xml:space="preserve"> </v>
      </c>
      <c r="D246" t="str">
        <f>IFERROR(INDEX('Catálogos'!$F$3:$F$52,MATCH(C246,'Catálogos'!$D$3:$D$52,0)),"")</f>
        <v xml:space="preserve"> </v>
      </c>
      <c r="H246" s="3" t="str">
        <f>IF(C246="","",IF(AND(K246="Asistió",ISNUMBER(E246),ISNUMBER(F246)),MAX(0,IF(F246&lt;E246,((F246+1-E246)*24),((F246-E246)*24))-(N(G246)/60)),0))</f>
        <v xml:space="preserve"> </v>
      </c>
      <c r="I246" s="2" t="str">
        <f>IFERROR(INDEX('Catálogos'!$G$3:$G$52,MATCH(C246,'Catálogos'!$D$3:$D$52,0)),"")</f>
        <v xml:space="preserve"> </v>
      </c>
      <c r="J246" s="4" t="str">
        <f>IF(C246="","",IF(AND(K246="Asistió",ISNUMBER(E246),ISNUMBER(I246)),MAX(0,(E246-I246)*1440),0))</f>
        <v xml:space="preserve"> </v>
      </c>
      <c r="L246" t="str">
        <f>IF(A246="","",IF(COUNTIF('Festivos México'!$A$2:$A$50,A246)&gt;0,"Festivo","Normal"))</f>
        <v xml:space="preserve"> </v>
      </c>
    </row>
    <row r="247">
      <c r="B247" t="str">
        <f>IFERROR(INDEX('Catálogos'!$E$3:$E$52,MATCH(C247,'Catálogos'!$D$3:$D$52,0)),"")</f>
        <v xml:space="preserve"> </v>
      </c>
      <c r="D247" t="str">
        <f>IFERROR(INDEX('Catálogos'!$F$3:$F$52,MATCH(C247,'Catálogos'!$D$3:$D$52,0)),"")</f>
        <v xml:space="preserve"> </v>
      </c>
      <c r="H247" s="3" t="str">
        <f>IF(C247="","",IF(AND(K247="Asistió",ISNUMBER(E247),ISNUMBER(F247)),MAX(0,IF(F247&lt;E247,((F247+1-E247)*24),((F247-E247)*24))-(N(G247)/60)),0))</f>
        <v xml:space="preserve"> </v>
      </c>
      <c r="I247" s="2" t="str">
        <f>IFERROR(INDEX('Catálogos'!$G$3:$G$52,MATCH(C247,'Catálogos'!$D$3:$D$52,0)),"")</f>
        <v xml:space="preserve"> </v>
      </c>
      <c r="J247" s="4" t="str">
        <f>IF(C247="","",IF(AND(K247="Asistió",ISNUMBER(E247),ISNUMBER(I247)),MAX(0,(E247-I247)*1440),0))</f>
        <v xml:space="preserve"> </v>
      </c>
      <c r="L247" t="str">
        <f>IF(A247="","",IF(COUNTIF('Festivos México'!$A$2:$A$50,A247)&gt;0,"Festivo","Normal"))</f>
        <v xml:space="preserve"> </v>
      </c>
    </row>
    <row r="248">
      <c r="B248" t="str">
        <f>IFERROR(INDEX('Catálogos'!$E$3:$E$52,MATCH(C248,'Catálogos'!$D$3:$D$52,0)),"")</f>
        <v xml:space="preserve"> </v>
      </c>
      <c r="D248" t="str">
        <f>IFERROR(INDEX('Catálogos'!$F$3:$F$52,MATCH(C248,'Catálogos'!$D$3:$D$52,0)),"")</f>
        <v xml:space="preserve"> </v>
      </c>
      <c r="H248" s="3" t="str">
        <f>IF(C248="","",IF(AND(K248="Asistió",ISNUMBER(E248),ISNUMBER(F248)),MAX(0,IF(F248&lt;E248,((F248+1-E248)*24),((F248-E248)*24))-(N(G248)/60)),0))</f>
        <v xml:space="preserve"> </v>
      </c>
      <c r="I248" s="2" t="str">
        <f>IFERROR(INDEX('Catálogos'!$G$3:$G$52,MATCH(C248,'Catálogos'!$D$3:$D$52,0)),"")</f>
        <v xml:space="preserve"> </v>
      </c>
      <c r="J248" s="4" t="str">
        <f>IF(C248="","",IF(AND(K248="Asistió",ISNUMBER(E248),ISNUMBER(I248)),MAX(0,(E248-I248)*1440),0))</f>
        <v xml:space="preserve"> </v>
      </c>
      <c r="L248" t="str">
        <f>IF(A248="","",IF(COUNTIF('Festivos México'!$A$2:$A$50,A248)&gt;0,"Festivo","Normal"))</f>
        <v xml:space="preserve"> </v>
      </c>
    </row>
    <row r="249">
      <c r="B249" t="str">
        <f>IFERROR(INDEX('Catálogos'!$E$3:$E$52,MATCH(C249,'Catálogos'!$D$3:$D$52,0)),"")</f>
        <v xml:space="preserve"> </v>
      </c>
      <c r="D249" t="str">
        <f>IFERROR(INDEX('Catálogos'!$F$3:$F$52,MATCH(C249,'Catálogos'!$D$3:$D$52,0)),"")</f>
        <v xml:space="preserve"> </v>
      </c>
      <c r="H249" s="3" t="str">
        <f>IF(C249="","",IF(AND(K249="Asistió",ISNUMBER(E249),ISNUMBER(F249)),MAX(0,IF(F249&lt;E249,((F249+1-E249)*24),((F249-E249)*24))-(N(G249)/60)),0))</f>
        <v xml:space="preserve"> </v>
      </c>
      <c r="I249" s="2" t="str">
        <f>IFERROR(INDEX('Catálogos'!$G$3:$G$52,MATCH(C249,'Catálogos'!$D$3:$D$52,0)),"")</f>
        <v xml:space="preserve"> </v>
      </c>
      <c r="J249" s="4" t="str">
        <f>IF(C249="","",IF(AND(K249="Asistió",ISNUMBER(E249),ISNUMBER(I249)),MAX(0,(E249-I249)*1440),0))</f>
        <v xml:space="preserve"> </v>
      </c>
      <c r="L249" t="str">
        <f>IF(A249="","",IF(COUNTIF('Festivos México'!$A$2:$A$50,A249)&gt;0,"Festivo","Normal"))</f>
        <v xml:space="preserve"> </v>
      </c>
    </row>
    <row r="250">
      <c r="B250" t="str">
        <f>IFERROR(INDEX('Catálogos'!$E$3:$E$52,MATCH(C250,'Catálogos'!$D$3:$D$52,0)),"")</f>
        <v xml:space="preserve"> </v>
      </c>
      <c r="D250" t="str">
        <f>IFERROR(INDEX('Catálogos'!$F$3:$F$52,MATCH(C250,'Catálogos'!$D$3:$D$52,0)),"")</f>
        <v xml:space="preserve"> </v>
      </c>
      <c r="H250" s="3" t="str">
        <f>IF(C250="","",IF(AND(K250="Asistió",ISNUMBER(E250),ISNUMBER(F250)),MAX(0,IF(F250&lt;E250,((F250+1-E250)*24),((F250-E250)*24))-(N(G250)/60)),0))</f>
        <v xml:space="preserve"> </v>
      </c>
      <c r="I250" s="2" t="str">
        <f>IFERROR(INDEX('Catálogos'!$G$3:$G$52,MATCH(C250,'Catálogos'!$D$3:$D$52,0)),"")</f>
        <v xml:space="preserve"> </v>
      </c>
      <c r="J250" s="4" t="str">
        <f>IF(C250="","",IF(AND(K250="Asistió",ISNUMBER(E250),ISNUMBER(I250)),MAX(0,(E250-I250)*1440),0))</f>
        <v xml:space="preserve"> </v>
      </c>
      <c r="L250" t="str">
        <f>IF(A250="","",IF(COUNTIF('Festivos México'!$A$2:$A$50,A250)&gt;0,"Festivo","Normal"))</f>
        <v xml:space="preserve"> </v>
      </c>
    </row>
    <row r="251">
      <c r="B251" t="str">
        <f>IFERROR(INDEX('Catálogos'!$E$3:$E$52,MATCH(C251,'Catálogos'!$D$3:$D$52,0)),"")</f>
        <v xml:space="preserve"> </v>
      </c>
      <c r="D251" t="str">
        <f>IFERROR(INDEX('Catálogos'!$F$3:$F$52,MATCH(C251,'Catálogos'!$D$3:$D$52,0)),"")</f>
        <v xml:space="preserve"> </v>
      </c>
      <c r="H251" s="3" t="str">
        <f>IF(C251="","",IF(AND(K251="Asistió",ISNUMBER(E251),ISNUMBER(F251)),MAX(0,IF(F251&lt;E251,((F251+1-E251)*24),((F251-E251)*24))-(N(G251)/60)),0))</f>
        <v xml:space="preserve"> </v>
      </c>
      <c r="I251" s="2" t="str">
        <f>IFERROR(INDEX('Catálogos'!$G$3:$G$52,MATCH(C251,'Catálogos'!$D$3:$D$52,0)),"")</f>
        <v xml:space="preserve"> </v>
      </c>
      <c r="J251" s="4" t="str">
        <f>IF(C251="","",IF(AND(K251="Asistió",ISNUMBER(E251),ISNUMBER(I251)),MAX(0,(E251-I251)*1440),0))</f>
        <v xml:space="preserve"> </v>
      </c>
      <c r="L251" t="str">
        <f>IF(A251="","",IF(COUNTIF('Festivos México'!$A$2:$A$50,A251)&gt;0,"Festivo","Normal"))</f>
        <v xml:space="preserve"> </v>
      </c>
    </row>
  </sheetData>
  <autoFilter ref="A1:M251"/>
  <dataValidations count="3">
    <dataValidation type="list" allowBlank="1" showErrorMessage="1" showInputMessage="1" errorStyle="stop" sqref="C2:C251" errorTitle="Valor no válido" error="Selecciona un ID válido del catálogo de empleados." promptTitle="Selecciona del catálogo" prompt="Selecciona un ID definido en Catálogos.">
      <formula1>ListaEmpleados</formula1>
    </dataValidation>
    <dataValidation type="list" allowBlank="1" showErrorMessage="1" showInputMessage="1" errorStyle="stop" sqref="K2:K251" errorTitle="Valor no válido" error="Selecciona un estatus válido de Catálogos." promptTitle="Selecciona del catálogo" prompt="Selecciona el estatus del día.">
      <formula1>ListaEstatus</formula1>
    </dataValidation>
    <dataValidation type="list" allowBlank="1" showErrorMessage="1" showInputMessage="1" errorStyle="stop" sqref="L2:L251" errorTitle="Valor no válido" error="Selecciona un tipo de día válido de Catálogos." promptTitle="Selecciona del catálogo" prompt="Selecciona el tipo de día o conserva el valor calculado.">
      <formula1>ListaTipoDia</formula1>
    </dataValidation>
  </dataValidations>
  <ignoredErrors>
    <ignoredError numberStoredAsText="1" sqref="A1:M251"/>
  </ignoredErrors>
</worksheet>
</file>

<file path=xl/worksheets/sheet3.xml><?xml version="1.0" encoding="utf-8"?>
<worksheet xmlns="http://schemas.openxmlformats.org/spreadsheetml/2006/main" xmlns:r="http://schemas.openxmlformats.org/officeDocument/2006/relationships">
  <dimension ref="A1:M51"/>
  <sheetViews>
    <sheetView workbookViewId="0"/>
  </sheetViews>
  <cols>
    <col min="1" max="1" width="22.83203125" customWidth="1"/>
    <col min="2" max="2" width="12.83203125" customWidth="1"/>
    <col min="3" max="3" width="18.83203125" customWidth="1"/>
    <col min="4" max="4" width="14.83203125" customWidth="1"/>
    <col min="5" max="5" width="12.83203125" customWidth="1"/>
    <col min="6" max="6" width="10.83203125" customWidth="1"/>
    <col min="7" max="7" width="10.83203125" customWidth="1"/>
    <col min="8" max="8" width="12.83203125" customWidth="1"/>
    <col min="9" max="9" width="14.83203125" customWidth="1"/>
    <col min="10" max="10" width="10.83203125" customWidth="1"/>
    <col min="11" max="11" width="16.83203125" customWidth="1"/>
    <col min="12" max="12" width="14.83203125" customWidth="1"/>
    <col min="13" max="13" width="14.83203125" customWidth="1"/>
  </cols>
  <sheetData>
    <row r="1">
      <c r="A1" t="str">
        <v>Empleado</v>
      </c>
      <c r="B1" t="str">
        <v>ID empleado</v>
      </c>
      <c r="C1" t="str">
        <v>Área / equipo</v>
      </c>
      <c r="D1" t="str">
        <v>Días registrados</v>
      </c>
      <c r="E1" t="str">
        <v>Asistencias</v>
      </c>
      <c r="F1" t="str">
        <v>Faltas</v>
      </c>
      <c r="G1" t="str">
        <v>Permisos</v>
      </c>
      <c r="H1" t="str">
        <v>Vacaciones</v>
      </c>
      <c r="I1" t="str">
        <v>Incapacidades</v>
      </c>
      <c r="J1" t="str">
        <v>Retardos</v>
      </c>
      <c r="K1" t="str">
        <v>Minutos de retardo</v>
      </c>
      <c r="L1" t="str">
        <v>Horas trabajadas</v>
      </c>
      <c r="M1" t="str">
        <v>Promedio diario</v>
      </c>
    </row>
    <row r="2">
      <c r="A2" t="str">
        <f>IF('Catálogos'!D3="","",'Catálogos'!E3)</f>
        <v>Ana López</v>
      </c>
      <c r="B2" t="str">
        <f>IF('Catálogos'!D3="","",'Catálogos'!D3)</f>
        <v>EMP001</v>
      </c>
      <c r="C2" t="str">
        <f>IF('Catálogos'!D3="","",'Catálogos'!F3)</f>
        <v>Operaciones</v>
      </c>
      <c r="D2" s="4">
        <f>IF(B2="","",COUNTIF('Registro de asistencia'!$C$2:$C$251,B2))</f>
        <v>2</v>
      </c>
      <c r="E2" s="4">
        <f>IF(B2="","",COUNTIFS('Registro de asistencia'!$C$2:$C$251,B2,'Registro de asistencia'!$K$2:$K$251,"Asistió"))</f>
        <v>2</v>
      </c>
      <c r="F2" s="4">
        <f>IF(B2="","",COUNTIFS('Registro de asistencia'!$C$2:$C$251,B2,'Registro de asistencia'!$K$2:$K$251,"Falta"))</f>
        <v>0</v>
      </c>
      <c r="G2" s="4">
        <f>IF(B2="","",COUNTIFS('Registro de asistencia'!$C$2:$C$251,B2,'Registro de asistencia'!$K$2:$K$251,"Permiso"))</f>
        <v>0</v>
      </c>
      <c r="H2" s="4">
        <f>IF(B2="","",COUNTIFS('Registro de asistencia'!$C$2:$C$251,B2,'Registro de asistencia'!$K$2:$K$251,"Vacaciones"))</f>
        <v>0</v>
      </c>
      <c r="I2" s="4">
        <f>IF(B2="","",COUNTIFS('Registro de asistencia'!$C$2:$C$251,B2,'Registro de asistencia'!$K$2:$K$251,"Incapacidad"))</f>
        <v>0</v>
      </c>
      <c r="J2" s="4">
        <f>IF(B2="","",COUNTIFS('Registro de asistencia'!$C$2:$C$251,B2,'Registro de asistencia'!$J$2:$J$251,"&gt;0"))</f>
        <v>0</v>
      </c>
      <c r="K2" s="4">
        <f>IF(B2="","",SUMIF('Registro de asistencia'!$C$2:$C$251,B2,'Registro de asistencia'!$J$2:$J$251))</f>
        <v>0</v>
      </c>
      <c r="L2" s="3">
        <f>IF(B2="","",SUMIF('Registro de asistencia'!$C$2:$C$251,B2,'Registro de asistencia'!$H$2:$H$251))</f>
        <v>17</v>
      </c>
      <c r="M2" s="3">
        <f>IF(B2="","",IFERROR(L2/COUNTIFS('Registro de asistencia'!$C$2:$C$251,B2,'Registro de asistencia'!$H$2:$H$251,"&gt;0"),0))</f>
        <v>8.5</v>
      </c>
    </row>
    <row r="3">
      <c r="A3" t="str">
        <f>IF('Catálogos'!D4="","",'Catálogos'!E4)</f>
        <v>Carlos Pérez</v>
      </c>
      <c r="B3" t="str">
        <f>IF('Catálogos'!D4="","",'Catálogos'!D4)</f>
        <v>EMP002</v>
      </c>
      <c r="C3" t="str">
        <f>IF('Catálogos'!D4="","",'Catálogos'!F4)</f>
        <v>Ventas</v>
      </c>
      <c r="D3" s="4">
        <f>IF(B3="","",COUNTIF('Registro de asistencia'!$C$2:$C$251,B3))</f>
        <v>1</v>
      </c>
      <c r="E3" s="4">
        <f>IF(B3="","",COUNTIFS('Registro de asistencia'!$C$2:$C$251,B3,'Registro de asistencia'!$K$2:$K$251,"Asistió"))</f>
        <v>1</v>
      </c>
      <c r="F3" s="4">
        <f>IF(B3="","",COUNTIFS('Registro de asistencia'!$C$2:$C$251,B3,'Registro de asistencia'!$K$2:$K$251,"Falta"))</f>
        <v>0</v>
      </c>
      <c r="G3" s="4">
        <f>IF(B3="","",COUNTIFS('Registro de asistencia'!$C$2:$C$251,B3,'Registro de asistencia'!$K$2:$K$251,"Permiso"))</f>
        <v>0</v>
      </c>
      <c r="H3" s="4">
        <f>IF(B3="","",COUNTIFS('Registro de asistencia'!$C$2:$C$251,B3,'Registro de asistencia'!$K$2:$K$251,"Vacaciones"))</f>
        <v>0</v>
      </c>
      <c r="I3" s="4">
        <f>IF(B3="","",COUNTIFS('Registro de asistencia'!$C$2:$C$251,B3,'Registro de asistencia'!$K$2:$K$251,"Incapacidad"))</f>
        <v>0</v>
      </c>
      <c r="J3" s="4">
        <f>IF(B3="","",COUNTIFS('Registro de asistencia'!$C$2:$C$251,B3,'Registro de asistencia'!$J$2:$J$251,"&gt;0"))</f>
        <v>1</v>
      </c>
      <c r="K3" s="4">
        <f>IF(B3="","",SUMIF('Registro de asistencia'!$C$2:$C$251,B3,'Registro de asistencia'!$J$2:$J$251))</f>
        <v>15</v>
      </c>
      <c r="L3" s="3">
        <f>IF(B3="","",SUMIF('Registro de asistencia'!$C$2:$C$251,B3,'Registro de asistencia'!$H$2:$H$251))</f>
        <v>7.75</v>
      </c>
      <c r="M3" s="3">
        <f>IF(B3="","",IFERROR(L3/COUNTIFS('Registro de asistencia'!$C$2:$C$251,B3,'Registro de asistencia'!$H$2:$H$251,"&gt;0"),0))</f>
        <v>7.75</v>
      </c>
    </row>
    <row r="4">
      <c r="A4" t="str">
        <f>IF('Catálogos'!D5="","",'Catálogos'!E5)</f>
        <v>María Ramírez</v>
      </c>
      <c r="B4" t="str">
        <f>IF('Catálogos'!D5="","",'Catálogos'!D5)</f>
        <v>EMP003</v>
      </c>
      <c r="C4" t="str">
        <f>IF('Catálogos'!D5="","",'Catálogos'!F5)</f>
        <v>Administración</v>
      </c>
      <c r="D4" s="4">
        <f>IF(B4="","",COUNTIF('Registro de asistencia'!$C$2:$C$251,B4))</f>
        <v>1</v>
      </c>
      <c r="E4" s="4">
        <f>IF(B4="","",COUNTIFS('Registro de asistencia'!$C$2:$C$251,B4,'Registro de asistencia'!$K$2:$K$251,"Asistió"))</f>
        <v>0</v>
      </c>
      <c r="F4" s="4">
        <f>IF(B4="","",COUNTIFS('Registro de asistencia'!$C$2:$C$251,B4,'Registro de asistencia'!$K$2:$K$251,"Falta"))</f>
        <v>0</v>
      </c>
      <c r="G4" s="4">
        <f>IF(B4="","",COUNTIFS('Registro de asistencia'!$C$2:$C$251,B4,'Registro de asistencia'!$K$2:$K$251,"Permiso"))</f>
        <v>1</v>
      </c>
      <c r="H4" s="4">
        <f>IF(B4="","",COUNTIFS('Registro de asistencia'!$C$2:$C$251,B4,'Registro de asistencia'!$K$2:$K$251,"Vacaciones"))</f>
        <v>0</v>
      </c>
      <c r="I4" s="4">
        <f>IF(B4="","",COUNTIFS('Registro de asistencia'!$C$2:$C$251,B4,'Registro de asistencia'!$K$2:$K$251,"Incapacidad"))</f>
        <v>0</v>
      </c>
      <c r="J4" s="4">
        <f>IF(B4="","",COUNTIFS('Registro de asistencia'!$C$2:$C$251,B4,'Registro de asistencia'!$J$2:$J$251,"&gt;0"))</f>
        <v>0</v>
      </c>
      <c r="K4" s="4">
        <f>IF(B4="","",SUMIF('Registro de asistencia'!$C$2:$C$251,B4,'Registro de asistencia'!$J$2:$J$251))</f>
        <v>0</v>
      </c>
      <c r="L4" s="3">
        <f>IF(B4="","",SUMIF('Registro de asistencia'!$C$2:$C$251,B4,'Registro de asistencia'!$H$2:$H$251))</f>
        <v>0</v>
      </c>
      <c r="M4" s="3">
        <f>IF(B4="","",IFERROR(L4/COUNTIFS('Registro de asistencia'!$C$2:$C$251,B4,'Registro de asistencia'!$H$2:$H$251,"&gt;0"),0))</f>
        <v>0</v>
      </c>
    </row>
    <row r="5">
      <c r="A5" t="str">
        <f>IF('Catálogos'!D6="","",'Catálogos'!E6)</f>
        <v xml:space="preserve"> </v>
      </c>
      <c r="B5" t="str">
        <f>IF('Catálogos'!D6="","",'Catálogos'!D6)</f>
        <v xml:space="preserve"> </v>
      </c>
      <c r="C5" t="str">
        <f>IF('Catálogos'!D6="","",'Catálogos'!F6)</f>
        <v xml:space="preserve"> </v>
      </c>
      <c r="D5" s="4" t="str">
        <f>IF(B5="","",COUNTIF('Registro de asistencia'!$C$2:$C$251,B5))</f>
        <v xml:space="preserve"> </v>
      </c>
      <c r="E5" s="4" t="str">
        <f>IF(B5="","",COUNTIFS('Registro de asistencia'!$C$2:$C$251,B5,'Registro de asistencia'!$K$2:$K$251,"Asistió"))</f>
        <v xml:space="preserve"> </v>
      </c>
      <c r="F5" s="4" t="str">
        <f>IF(B5="","",COUNTIFS('Registro de asistencia'!$C$2:$C$251,B5,'Registro de asistencia'!$K$2:$K$251,"Falta"))</f>
        <v xml:space="preserve"> </v>
      </c>
      <c r="G5" s="4" t="str">
        <f>IF(B5="","",COUNTIFS('Registro de asistencia'!$C$2:$C$251,B5,'Registro de asistencia'!$K$2:$K$251,"Permiso"))</f>
        <v xml:space="preserve"> </v>
      </c>
      <c r="H5" s="4" t="str">
        <f>IF(B5="","",COUNTIFS('Registro de asistencia'!$C$2:$C$251,B5,'Registro de asistencia'!$K$2:$K$251,"Vacaciones"))</f>
        <v xml:space="preserve"> </v>
      </c>
      <c r="I5" s="4" t="str">
        <f>IF(B5="","",COUNTIFS('Registro de asistencia'!$C$2:$C$251,B5,'Registro de asistencia'!$K$2:$K$251,"Incapacidad"))</f>
        <v xml:space="preserve"> </v>
      </c>
      <c r="J5" s="4" t="str">
        <f>IF(B5="","",COUNTIFS('Registro de asistencia'!$C$2:$C$251,B5,'Registro de asistencia'!$J$2:$J$251,"&gt;0"))</f>
        <v xml:space="preserve"> </v>
      </c>
      <c r="K5" s="4" t="str">
        <f>IF(B5="","",SUMIF('Registro de asistencia'!$C$2:$C$251,B5,'Registro de asistencia'!$J$2:$J$251))</f>
        <v xml:space="preserve"> </v>
      </c>
      <c r="L5" s="3" t="str">
        <f>IF(B5="","",SUMIF('Registro de asistencia'!$C$2:$C$251,B5,'Registro de asistencia'!$H$2:$H$251))</f>
        <v xml:space="preserve"> </v>
      </c>
      <c r="M5" s="3" t="str">
        <f>IF(B5="","",IFERROR(L5/COUNTIFS('Registro de asistencia'!$C$2:$C$251,B5,'Registro de asistencia'!$H$2:$H$251,"&gt;0"),0))</f>
        <v xml:space="preserve"> </v>
      </c>
    </row>
    <row r="6">
      <c r="A6" t="str">
        <f>IF('Catálogos'!D7="","",'Catálogos'!E7)</f>
        <v xml:space="preserve"> </v>
      </c>
      <c r="B6" t="str">
        <f>IF('Catálogos'!D7="","",'Catálogos'!D7)</f>
        <v xml:space="preserve"> </v>
      </c>
      <c r="C6" t="str">
        <f>IF('Catálogos'!D7="","",'Catálogos'!F7)</f>
        <v xml:space="preserve"> </v>
      </c>
      <c r="D6" s="4" t="str">
        <f>IF(B6="","",COUNTIF('Registro de asistencia'!$C$2:$C$251,B6))</f>
        <v xml:space="preserve"> </v>
      </c>
      <c r="E6" s="4" t="str">
        <f>IF(B6="","",COUNTIFS('Registro de asistencia'!$C$2:$C$251,B6,'Registro de asistencia'!$K$2:$K$251,"Asistió"))</f>
        <v xml:space="preserve"> </v>
      </c>
      <c r="F6" s="4" t="str">
        <f>IF(B6="","",COUNTIFS('Registro de asistencia'!$C$2:$C$251,B6,'Registro de asistencia'!$K$2:$K$251,"Falta"))</f>
        <v xml:space="preserve"> </v>
      </c>
      <c r="G6" s="4" t="str">
        <f>IF(B6="","",COUNTIFS('Registro de asistencia'!$C$2:$C$251,B6,'Registro de asistencia'!$K$2:$K$251,"Permiso"))</f>
        <v xml:space="preserve"> </v>
      </c>
      <c r="H6" s="4" t="str">
        <f>IF(B6="","",COUNTIFS('Registro de asistencia'!$C$2:$C$251,B6,'Registro de asistencia'!$K$2:$K$251,"Vacaciones"))</f>
        <v xml:space="preserve"> </v>
      </c>
      <c r="I6" s="4" t="str">
        <f>IF(B6="","",COUNTIFS('Registro de asistencia'!$C$2:$C$251,B6,'Registro de asistencia'!$K$2:$K$251,"Incapacidad"))</f>
        <v xml:space="preserve"> </v>
      </c>
      <c r="J6" s="4" t="str">
        <f>IF(B6="","",COUNTIFS('Registro de asistencia'!$C$2:$C$251,B6,'Registro de asistencia'!$J$2:$J$251,"&gt;0"))</f>
        <v xml:space="preserve"> </v>
      </c>
      <c r="K6" s="4" t="str">
        <f>IF(B6="","",SUMIF('Registro de asistencia'!$C$2:$C$251,B6,'Registro de asistencia'!$J$2:$J$251))</f>
        <v xml:space="preserve"> </v>
      </c>
      <c r="L6" s="3" t="str">
        <f>IF(B6="","",SUMIF('Registro de asistencia'!$C$2:$C$251,B6,'Registro de asistencia'!$H$2:$H$251))</f>
        <v xml:space="preserve"> </v>
      </c>
      <c r="M6" s="3" t="str">
        <f>IF(B6="","",IFERROR(L6/COUNTIFS('Registro de asistencia'!$C$2:$C$251,B6,'Registro de asistencia'!$H$2:$H$251,"&gt;0"),0))</f>
        <v xml:space="preserve"> </v>
      </c>
    </row>
    <row r="7">
      <c r="A7" t="str">
        <f>IF('Catálogos'!D8="","",'Catálogos'!E8)</f>
        <v xml:space="preserve"> </v>
      </c>
      <c r="B7" t="str">
        <f>IF('Catálogos'!D8="","",'Catálogos'!D8)</f>
        <v xml:space="preserve"> </v>
      </c>
      <c r="C7" t="str">
        <f>IF('Catálogos'!D8="","",'Catálogos'!F8)</f>
        <v xml:space="preserve"> </v>
      </c>
      <c r="D7" s="4" t="str">
        <f>IF(B7="","",COUNTIF('Registro de asistencia'!$C$2:$C$251,B7))</f>
        <v xml:space="preserve"> </v>
      </c>
      <c r="E7" s="4" t="str">
        <f>IF(B7="","",COUNTIFS('Registro de asistencia'!$C$2:$C$251,B7,'Registro de asistencia'!$K$2:$K$251,"Asistió"))</f>
        <v xml:space="preserve"> </v>
      </c>
      <c r="F7" s="4" t="str">
        <f>IF(B7="","",COUNTIFS('Registro de asistencia'!$C$2:$C$251,B7,'Registro de asistencia'!$K$2:$K$251,"Falta"))</f>
        <v xml:space="preserve"> </v>
      </c>
      <c r="G7" s="4" t="str">
        <f>IF(B7="","",COUNTIFS('Registro de asistencia'!$C$2:$C$251,B7,'Registro de asistencia'!$K$2:$K$251,"Permiso"))</f>
        <v xml:space="preserve"> </v>
      </c>
      <c r="H7" s="4" t="str">
        <f>IF(B7="","",COUNTIFS('Registro de asistencia'!$C$2:$C$251,B7,'Registro de asistencia'!$K$2:$K$251,"Vacaciones"))</f>
        <v xml:space="preserve"> </v>
      </c>
      <c r="I7" s="4" t="str">
        <f>IF(B7="","",COUNTIFS('Registro de asistencia'!$C$2:$C$251,B7,'Registro de asistencia'!$K$2:$K$251,"Incapacidad"))</f>
        <v xml:space="preserve"> </v>
      </c>
      <c r="J7" s="4" t="str">
        <f>IF(B7="","",COUNTIFS('Registro de asistencia'!$C$2:$C$251,B7,'Registro de asistencia'!$J$2:$J$251,"&gt;0"))</f>
        <v xml:space="preserve"> </v>
      </c>
      <c r="K7" s="4" t="str">
        <f>IF(B7="","",SUMIF('Registro de asistencia'!$C$2:$C$251,B7,'Registro de asistencia'!$J$2:$J$251))</f>
        <v xml:space="preserve"> </v>
      </c>
      <c r="L7" s="3" t="str">
        <f>IF(B7="","",SUMIF('Registro de asistencia'!$C$2:$C$251,B7,'Registro de asistencia'!$H$2:$H$251))</f>
        <v xml:space="preserve"> </v>
      </c>
      <c r="M7" s="3" t="str">
        <f>IF(B7="","",IFERROR(L7/COUNTIFS('Registro de asistencia'!$C$2:$C$251,B7,'Registro de asistencia'!$H$2:$H$251,"&gt;0"),0))</f>
        <v xml:space="preserve"> </v>
      </c>
    </row>
    <row r="8">
      <c r="A8" t="str">
        <f>IF('Catálogos'!D9="","",'Catálogos'!E9)</f>
        <v xml:space="preserve"> </v>
      </c>
      <c r="B8" t="str">
        <f>IF('Catálogos'!D9="","",'Catálogos'!D9)</f>
        <v xml:space="preserve"> </v>
      </c>
      <c r="C8" t="str">
        <f>IF('Catálogos'!D9="","",'Catálogos'!F9)</f>
        <v xml:space="preserve"> </v>
      </c>
      <c r="D8" s="4" t="str">
        <f>IF(B8="","",COUNTIF('Registro de asistencia'!$C$2:$C$251,B8))</f>
        <v xml:space="preserve"> </v>
      </c>
      <c r="E8" s="4" t="str">
        <f>IF(B8="","",COUNTIFS('Registro de asistencia'!$C$2:$C$251,B8,'Registro de asistencia'!$K$2:$K$251,"Asistió"))</f>
        <v xml:space="preserve"> </v>
      </c>
      <c r="F8" s="4" t="str">
        <f>IF(B8="","",COUNTIFS('Registro de asistencia'!$C$2:$C$251,B8,'Registro de asistencia'!$K$2:$K$251,"Falta"))</f>
        <v xml:space="preserve"> </v>
      </c>
      <c r="G8" s="4" t="str">
        <f>IF(B8="","",COUNTIFS('Registro de asistencia'!$C$2:$C$251,B8,'Registro de asistencia'!$K$2:$K$251,"Permiso"))</f>
        <v xml:space="preserve"> </v>
      </c>
      <c r="H8" s="4" t="str">
        <f>IF(B8="","",COUNTIFS('Registro de asistencia'!$C$2:$C$251,B8,'Registro de asistencia'!$K$2:$K$251,"Vacaciones"))</f>
        <v xml:space="preserve"> </v>
      </c>
      <c r="I8" s="4" t="str">
        <f>IF(B8="","",COUNTIFS('Registro de asistencia'!$C$2:$C$251,B8,'Registro de asistencia'!$K$2:$K$251,"Incapacidad"))</f>
        <v xml:space="preserve"> </v>
      </c>
      <c r="J8" s="4" t="str">
        <f>IF(B8="","",COUNTIFS('Registro de asistencia'!$C$2:$C$251,B8,'Registro de asistencia'!$J$2:$J$251,"&gt;0"))</f>
        <v xml:space="preserve"> </v>
      </c>
      <c r="K8" s="4" t="str">
        <f>IF(B8="","",SUMIF('Registro de asistencia'!$C$2:$C$251,B8,'Registro de asistencia'!$J$2:$J$251))</f>
        <v xml:space="preserve"> </v>
      </c>
      <c r="L8" s="3" t="str">
        <f>IF(B8="","",SUMIF('Registro de asistencia'!$C$2:$C$251,B8,'Registro de asistencia'!$H$2:$H$251))</f>
        <v xml:space="preserve"> </v>
      </c>
      <c r="M8" s="3" t="str">
        <f>IF(B8="","",IFERROR(L8/COUNTIFS('Registro de asistencia'!$C$2:$C$251,B8,'Registro de asistencia'!$H$2:$H$251,"&gt;0"),0))</f>
        <v xml:space="preserve"> </v>
      </c>
    </row>
    <row r="9">
      <c r="A9" t="str">
        <f>IF('Catálogos'!D10="","",'Catálogos'!E10)</f>
        <v xml:space="preserve"> </v>
      </c>
      <c r="B9" t="str">
        <f>IF('Catálogos'!D10="","",'Catálogos'!D10)</f>
        <v xml:space="preserve"> </v>
      </c>
      <c r="C9" t="str">
        <f>IF('Catálogos'!D10="","",'Catálogos'!F10)</f>
        <v xml:space="preserve"> </v>
      </c>
      <c r="D9" s="4" t="str">
        <f>IF(B9="","",COUNTIF('Registro de asistencia'!$C$2:$C$251,B9))</f>
        <v xml:space="preserve"> </v>
      </c>
      <c r="E9" s="4" t="str">
        <f>IF(B9="","",COUNTIFS('Registro de asistencia'!$C$2:$C$251,B9,'Registro de asistencia'!$K$2:$K$251,"Asistió"))</f>
        <v xml:space="preserve"> </v>
      </c>
      <c r="F9" s="4" t="str">
        <f>IF(B9="","",COUNTIFS('Registro de asistencia'!$C$2:$C$251,B9,'Registro de asistencia'!$K$2:$K$251,"Falta"))</f>
        <v xml:space="preserve"> </v>
      </c>
      <c r="G9" s="4" t="str">
        <f>IF(B9="","",COUNTIFS('Registro de asistencia'!$C$2:$C$251,B9,'Registro de asistencia'!$K$2:$K$251,"Permiso"))</f>
        <v xml:space="preserve"> </v>
      </c>
      <c r="H9" s="4" t="str">
        <f>IF(B9="","",COUNTIFS('Registro de asistencia'!$C$2:$C$251,B9,'Registro de asistencia'!$K$2:$K$251,"Vacaciones"))</f>
        <v xml:space="preserve"> </v>
      </c>
      <c r="I9" s="4" t="str">
        <f>IF(B9="","",COUNTIFS('Registro de asistencia'!$C$2:$C$251,B9,'Registro de asistencia'!$K$2:$K$251,"Incapacidad"))</f>
        <v xml:space="preserve"> </v>
      </c>
      <c r="J9" s="4" t="str">
        <f>IF(B9="","",COUNTIFS('Registro de asistencia'!$C$2:$C$251,B9,'Registro de asistencia'!$J$2:$J$251,"&gt;0"))</f>
        <v xml:space="preserve"> </v>
      </c>
      <c r="K9" s="4" t="str">
        <f>IF(B9="","",SUMIF('Registro de asistencia'!$C$2:$C$251,B9,'Registro de asistencia'!$J$2:$J$251))</f>
        <v xml:space="preserve"> </v>
      </c>
      <c r="L9" s="3" t="str">
        <f>IF(B9="","",SUMIF('Registro de asistencia'!$C$2:$C$251,B9,'Registro de asistencia'!$H$2:$H$251))</f>
        <v xml:space="preserve"> </v>
      </c>
      <c r="M9" s="3" t="str">
        <f>IF(B9="","",IFERROR(L9/COUNTIFS('Registro de asistencia'!$C$2:$C$251,B9,'Registro de asistencia'!$H$2:$H$251,"&gt;0"),0))</f>
        <v xml:space="preserve"> </v>
      </c>
    </row>
    <row r="10">
      <c r="A10" t="str">
        <f>IF('Catálogos'!D11="","",'Catálogos'!E11)</f>
        <v xml:space="preserve"> </v>
      </c>
      <c r="B10" t="str">
        <f>IF('Catálogos'!D11="","",'Catálogos'!D11)</f>
        <v xml:space="preserve"> </v>
      </c>
      <c r="C10" t="str">
        <f>IF('Catálogos'!D11="","",'Catálogos'!F11)</f>
        <v xml:space="preserve"> </v>
      </c>
      <c r="D10" s="4" t="str">
        <f>IF(B10="","",COUNTIF('Registro de asistencia'!$C$2:$C$251,B10))</f>
        <v xml:space="preserve"> </v>
      </c>
      <c r="E10" s="4" t="str">
        <f>IF(B10="","",COUNTIFS('Registro de asistencia'!$C$2:$C$251,B10,'Registro de asistencia'!$K$2:$K$251,"Asistió"))</f>
        <v xml:space="preserve"> </v>
      </c>
      <c r="F10" s="4" t="str">
        <f>IF(B10="","",COUNTIFS('Registro de asistencia'!$C$2:$C$251,B10,'Registro de asistencia'!$K$2:$K$251,"Falta"))</f>
        <v xml:space="preserve"> </v>
      </c>
      <c r="G10" s="4" t="str">
        <f>IF(B10="","",COUNTIFS('Registro de asistencia'!$C$2:$C$251,B10,'Registro de asistencia'!$K$2:$K$251,"Permiso"))</f>
        <v xml:space="preserve"> </v>
      </c>
      <c r="H10" s="4" t="str">
        <f>IF(B10="","",COUNTIFS('Registro de asistencia'!$C$2:$C$251,B10,'Registro de asistencia'!$K$2:$K$251,"Vacaciones"))</f>
        <v xml:space="preserve"> </v>
      </c>
      <c r="I10" s="4" t="str">
        <f>IF(B10="","",COUNTIFS('Registro de asistencia'!$C$2:$C$251,B10,'Registro de asistencia'!$K$2:$K$251,"Incapacidad"))</f>
        <v xml:space="preserve"> </v>
      </c>
      <c r="J10" s="4" t="str">
        <f>IF(B10="","",COUNTIFS('Registro de asistencia'!$C$2:$C$251,B10,'Registro de asistencia'!$J$2:$J$251,"&gt;0"))</f>
        <v xml:space="preserve"> </v>
      </c>
      <c r="K10" s="4" t="str">
        <f>IF(B10="","",SUMIF('Registro de asistencia'!$C$2:$C$251,B10,'Registro de asistencia'!$J$2:$J$251))</f>
        <v xml:space="preserve"> </v>
      </c>
      <c r="L10" s="3" t="str">
        <f>IF(B10="","",SUMIF('Registro de asistencia'!$C$2:$C$251,B10,'Registro de asistencia'!$H$2:$H$251))</f>
        <v xml:space="preserve"> </v>
      </c>
      <c r="M10" s="3" t="str">
        <f>IF(B10="","",IFERROR(L10/COUNTIFS('Registro de asistencia'!$C$2:$C$251,B10,'Registro de asistencia'!$H$2:$H$251,"&gt;0"),0))</f>
        <v xml:space="preserve"> </v>
      </c>
    </row>
    <row r="11">
      <c r="A11" t="str">
        <f>IF('Catálogos'!D12="","",'Catálogos'!E12)</f>
        <v xml:space="preserve"> </v>
      </c>
      <c r="B11" t="str">
        <f>IF('Catálogos'!D12="","",'Catálogos'!D12)</f>
        <v xml:space="preserve"> </v>
      </c>
      <c r="C11" t="str">
        <f>IF('Catálogos'!D12="","",'Catálogos'!F12)</f>
        <v xml:space="preserve"> </v>
      </c>
      <c r="D11" s="4" t="str">
        <f>IF(B11="","",COUNTIF('Registro de asistencia'!$C$2:$C$251,B11))</f>
        <v xml:space="preserve"> </v>
      </c>
      <c r="E11" s="4" t="str">
        <f>IF(B11="","",COUNTIFS('Registro de asistencia'!$C$2:$C$251,B11,'Registro de asistencia'!$K$2:$K$251,"Asistió"))</f>
        <v xml:space="preserve"> </v>
      </c>
      <c r="F11" s="4" t="str">
        <f>IF(B11="","",COUNTIFS('Registro de asistencia'!$C$2:$C$251,B11,'Registro de asistencia'!$K$2:$K$251,"Falta"))</f>
        <v xml:space="preserve"> </v>
      </c>
      <c r="G11" s="4" t="str">
        <f>IF(B11="","",COUNTIFS('Registro de asistencia'!$C$2:$C$251,B11,'Registro de asistencia'!$K$2:$K$251,"Permiso"))</f>
        <v xml:space="preserve"> </v>
      </c>
      <c r="H11" s="4" t="str">
        <f>IF(B11="","",COUNTIFS('Registro de asistencia'!$C$2:$C$251,B11,'Registro de asistencia'!$K$2:$K$251,"Vacaciones"))</f>
        <v xml:space="preserve"> </v>
      </c>
      <c r="I11" s="4" t="str">
        <f>IF(B11="","",COUNTIFS('Registro de asistencia'!$C$2:$C$251,B11,'Registro de asistencia'!$K$2:$K$251,"Incapacidad"))</f>
        <v xml:space="preserve"> </v>
      </c>
      <c r="J11" s="4" t="str">
        <f>IF(B11="","",COUNTIFS('Registro de asistencia'!$C$2:$C$251,B11,'Registro de asistencia'!$J$2:$J$251,"&gt;0"))</f>
        <v xml:space="preserve"> </v>
      </c>
      <c r="K11" s="4" t="str">
        <f>IF(B11="","",SUMIF('Registro de asistencia'!$C$2:$C$251,B11,'Registro de asistencia'!$J$2:$J$251))</f>
        <v xml:space="preserve"> </v>
      </c>
      <c r="L11" s="3" t="str">
        <f>IF(B11="","",SUMIF('Registro de asistencia'!$C$2:$C$251,B11,'Registro de asistencia'!$H$2:$H$251))</f>
        <v xml:space="preserve"> </v>
      </c>
      <c r="M11" s="3" t="str">
        <f>IF(B11="","",IFERROR(L11/COUNTIFS('Registro de asistencia'!$C$2:$C$251,B11,'Registro de asistencia'!$H$2:$H$251,"&gt;0"),0))</f>
        <v xml:space="preserve"> </v>
      </c>
    </row>
    <row r="12">
      <c r="A12" t="str">
        <f>IF('Catálogos'!D13="","",'Catálogos'!E13)</f>
        <v xml:space="preserve"> </v>
      </c>
      <c r="B12" t="str">
        <f>IF('Catálogos'!D13="","",'Catálogos'!D13)</f>
        <v xml:space="preserve"> </v>
      </c>
      <c r="C12" t="str">
        <f>IF('Catálogos'!D13="","",'Catálogos'!F13)</f>
        <v xml:space="preserve"> </v>
      </c>
      <c r="D12" s="4" t="str">
        <f>IF(B12="","",COUNTIF('Registro de asistencia'!$C$2:$C$251,B12))</f>
        <v xml:space="preserve"> </v>
      </c>
      <c r="E12" s="4" t="str">
        <f>IF(B12="","",COUNTIFS('Registro de asistencia'!$C$2:$C$251,B12,'Registro de asistencia'!$K$2:$K$251,"Asistió"))</f>
        <v xml:space="preserve"> </v>
      </c>
      <c r="F12" s="4" t="str">
        <f>IF(B12="","",COUNTIFS('Registro de asistencia'!$C$2:$C$251,B12,'Registro de asistencia'!$K$2:$K$251,"Falta"))</f>
        <v xml:space="preserve"> </v>
      </c>
      <c r="G12" s="4" t="str">
        <f>IF(B12="","",COUNTIFS('Registro de asistencia'!$C$2:$C$251,B12,'Registro de asistencia'!$K$2:$K$251,"Permiso"))</f>
        <v xml:space="preserve"> </v>
      </c>
      <c r="H12" s="4" t="str">
        <f>IF(B12="","",COUNTIFS('Registro de asistencia'!$C$2:$C$251,B12,'Registro de asistencia'!$K$2:$K$251,"Vacaciones"))</f>
        <v xml:space="preserve"> </v>
      </c>
      <c r="I12" s="4" t="str">
        <f>IF(B12="","",COUNTIFS('Registro de asistencia'!$C$2:$C$251,B12,'Registro de asistencia'!$K$2:$K$251,"Incapacidad"))</f>
        <v xml:space="preserve"> </v>
      </c>
      <c r="J12" s="4" t="str">
        <f>IF(B12="","",COUNTIFS('Registro de asistencia'!$C$2:$C$251,B12,'Registro de asistencia'!$J$2:$J$251,"&gt;0"))</f>
        <v xml:space="preserve"> </v>
      </c>
      <c r="K12" s="4" t="str">
        <f>IF(B12="","",SUMIF('Registro de asistencia'!$C$2:$C$251,B12,'Registro de asistencia'!$J$2:$J$251))</f>
        <v xml:space="preserve"> </v>
      </c>
      <c r="L12" s="3" t="str">
        <f>IF(B12="","",SUMIF('Registro de asistencia'!$C$2:$C$251,B12,'Registro de asistencia'!$H$2:$H$251))</f>
        <v xml:space="preserve"> </v>
      </c>
      <c r="M12" s="3" t="str">
        <f>IF(B12="","",IFERROR(L12/COUNTIFS('Registro de asistencia'!$C$2:$C$251,B12,'Registro de asistencia'!$H$2:$H$251,"&gt;0"),0))</f>
        <v xml:space="preserve"> </v>
      </c>
    </row>
    <row r="13">
      <c r="A13" t="str">
        <f>IF('Catálogos'!D14="","",'Catálogos'!E14)</f>
        <v xml:space="preserve"> </v>
      </c>
      <c r="B13" t="str">
        <f>IF('Catálogos'!D14="","",'Catálogos'!D14)</f>
        <v xml:space="preserve"> </v>
      </c>
      <c r="C13" t="str">
        <f>IF('Catálogos'!D14="","",'Catálogos'!F14)</f>
        <v xml:space="preserve"> </v>
      </c>
      <c r="D13" s="4" t="str">
        <f>IF(B13="","",COUNTIF('Registro de asistencia'!$C$2:$C$251,B13))</f>
        <v xml:space="preserve"> </v>
      </c>
      <c r="E13" s="4" t="str">
        <f>IF(B13="","",COUNTIFS('Registro de asistencia'!$C$2:$C$251,B13,'Registro de asistencia'!$K$2:$K$251,"Asistió"))</f>
        <v xml:space="preserve"> </v>
      </c>
      <c r="F13" s="4" t="str">
        <f>IF(B13="","",COUNTIFS('Registro de asistencia'!$C$2:$C$251,B13,'Registro de asistencia'!$K$2:$K$251,"Falta"))</f>
        <v xml:space="preserve"> </v>
      </c>
      <c r="G13" s="4" t="str">
        <f>IF(B13="","",COUNTIFS('Registro de asistencia'!$C$2:$C$251,B13,'Registro de asistencia'!$K$2:$K$251,"Permiso"))</f>
        <v xml:space="preserve"> </v>
      </c>
      <c r="H13" s="4" t="str">
        <f>IF(B13="","",COUNTIFS('Registro de asistencia'!$C$2:$C$251,B13,'Registro de asistencia'!$K$2:$K$251,"Vacaciones"))</f>
        <v xml:space="preserve"> </v>
      </c>
      <c r="I13" s="4" t="str">
        <f>IF(B13="","",COUNTIFS('Registro de asistencia'!$C$2:$C$251,B13,'Registro de asistencia'!$K$2:$K$251,"Incapacidad"))</f>
        <v xml:space="preserve"> </v>
      </c>
      <c r="J13" s="4" t="str">
        <f>IF(B13="","",COUNTIFS('Registro de asistencia'!$C$2:$C$251,B13,'Registro de asistencia'!$J$2:$J$251,"&gt;0"))</f>
        <v xml:space="preserve"> </v>
      </c>
      <c r="K13" s="4" t="str">
        <f>IF(B13="","",SUMIF('Registro de asistencia'!$C$2:$C$251,B13,'Registro de asistencia'!$J$2:$J$251))</f>
        <v xml:space="preserve"> </v>
      </c>
      <c r="L13" s="3" t="str">
        <f>IF(B13="","",SUMIF('Registro de asistencia'!$C$2:$C$251,B13,'Registro de asistencia'!$H$2:$H$251))</f>
        <v xml:space="preserve"> </v>
      </c>
      <c r="M13" s="3" t="str">
        <f>IF(B13="","",IFERROR(L13/COUNTIFS('Registro de asistencia'!$C$2:$C$251,B13,'Registro de asistencia'!$H$2:$H$251,"&gt;0"),0))</f>
        <v xml:space="preserve"> </v>
      </c>
    </row>
    <row r="14">
      <c r="A14" t="str">
        <f>IF('Catálogos'!D15="","",'Catálogos'!E15)</f>
        <v xml:space="preserve"> </v>
      </c>
      <c r="B14" t="str">
        <f>IF('Catálogos'!D15="","",'Catálogos'!D15)</f>
        <v xml:space="preserve"> </v>
      </c>
      <c r="C14" t="str">
        <f>IF('Catálogos'!D15="","",'Catálogos'!F15)</f>
        <v xml:space="preserve"> </v>
      </c>
      <c r="D14" s="4" t="str">
        <f>IF(B14="","",COUNTIF('Registro de asistencia'!$C$2:$C$251,B14))</f>
        <v xml:space="preserve"> </v>
      </c>
      <c r="E14" s="4" t="str">
        <f>IF(B14="","",COUNTIFS('Registro de asistencia'!$C$2:$C$251,B14,'Registro de asistencia'!$K$2:$K$251,"Asistió"))</f>
        <v xml:space="preserve"> </v>
      </c>
      <c r="F14" s="4" t="str">
        <f>IF(B14="","",COUNTIFS('Registro de asistencia'!$C$2:$C$251,B14,'Registro de asistencia'!$K$2:$K$251,"Falta"))</f>
        <v xml:space="preserve"> </v>
      </c>
      <c r="G14" s="4" t="str">
        <f>IF(B14="","",COUNTIFS('Registro de asistencia'!$C$2:$C$251,B14,'Registro de asistencia'!$K$2:$K$251,"Permiso"))</f>
        <v xml:space="preserve"> </v>
      </c>
      <c r="H14" s="4" t="str">
        <f>IF(B14="","",COUNTIFS('Registro de asistencia'!$C$2:$C$251,B14,'Registro de asistencia'!$K$2:$K$251,"Vacaciones"))</f>
        <v xml:space="preserve"> </v>
      </c>
      <c r="I14" s="4" t="str">
        <f>IF(B14="","",COUNTIFS('Registro de asistencia'!$C$2:$C$251,B14,'Registro de asistencia'!$K$2:$K$251,"Incapacidad"))</f>
        <v xml:space="preserve"> </v>
      </c>
      <c r="J14" s="4" t="str">
        <f>IF(B14="","",COUNTIFS('Registro de asistencia'!$C$2:$C$251,B14,'Registro de asistencia'!$J$2:$J$251,"&gt;0"))</f>
        <v xml:space="preserve"> </v>
      </c>
      <c r="K14" s="4" t="str">
        <f>IF(B14="","",SUMIF('Registro de asistencia'!$C$2:$C$251,B14,'Registro de asistencia'!$J$2:$J$251))</f>
        <v xml:space="preserve"> </v>
      </c>
      <c r="L14" s="3" t="str">
        <f>IF(B14="","",SUMIF('Registro de asistencia'!$C$2:$C$251,B14,'Registro de asistencia'!$H$2:$H$251))</f>
        <v xml:space="preserve"> </v>
      </c>
      <c r="M14" s="3" t="str">
        <f>IF(B14="","",IFERROR(L14/COUNTIFS('Registro de asistencia'!$C$2:$C$251,B14,'Registro de asistencia'!$H$2:$H$251,"&gt;0"),0))</f>
        <v xml:space="preserve"> </v>
      </c>
    </row>
    <row r="15">
      <c r="A15" t="str">
        <f>IF('Catálogos'!D16="","",'Catálogos'!E16)</f>
        <v xml:space="preserve"> </v>
      </c>
      <c r="B15" t="str">
        <f>IF('Catálogos'!D16="","",'Catálogos'!D16)</f>
        <v xml:space="preserve"> </v>
      </c>
      <c r="C15" t="str">
        <f>IF('Catálogos'!D16="","",'Catálogos'!F16)</f>
        <v xml:space="preserve"> </v>
      </c>
      <c r="D15" s="4" t="str">
        <f>IF(B15="","",COUNTIF('Registro de asistencia'!$C$2:$C$251,B15))</f>
        <v xml:space="preserve"> </v>
      </c>
      <c r="E15" s="4" t="str">
        <f>IF(B15="","",COUNTIFS('Registro de asistencia'!$C$2:$C$251,B15,'Registro de asistencia'!$K$2:$K$251,"Asistió"))</f>
        <v xml:space="preserve"> </v>
      </c>
      <c r="F15" s="4" t="str">
        <f>IF(B15="","",COUNTIFS('Registro de asistencia'!$C$2:$C$251,B15,'Registro de asistencia'!$K$2:$K$251,"Falta"))</f>
        <v xml:space="preserve"> </v>
      </c>
      <c r="G15" s="4" t="str">
        <f>IF(B15="","",COUNTIFS('Registro de asistencia'!$C$2:$C$251,B15,'Registro de asistencia'!$K$2:$K$251,"Permiso"))</f>
        <v xml:space="preserve"> </v>
      </c>
      <c r="H15" s="4" t="str">
        <f>IF(B15="","",COUNTIFS('Registro de asistencia'!$C$2:$C$251,B15,'Registro de asistencia'!$K$2:$K$251,"Vacaciones"))</f>
        <v xml:space="preserve"> </v>
      </c>
      <c r="I15" s="4" t="str">
        <f>IF(B15="","",COUNTIFS('Registro de asistencia'!$C$2:$C$251,B15,'Registro de asistencia'!$K$2:$K$251,"Incapacidad"))</f>
        <v xml:space="preserve"> </v>
      </c>
      <c r="J15" s="4" t="str">
        <f>IF(B15="","",COUNTIFS('Registro de asistencia'!$C$2:$C$251,B15,'Registro de asistencia'!$J$2:$J$251,"&gt;0"))</f>
        <v xml:space="preserve"> </v>
      </c>
      <c r="K15" s="4" t="str">
        <f>IF(B15="","",SUMIF('Registro de asistencia'!$C$2:$C$251,B15,'Registro de asistencia'!$J$2:$J$251))</f>
        <v xml:space="preserve"> </v>
      </c>
      <c r="L15" s="3" t="str">
        <f>IF(B15="","",SUMIF('Registro de asistencia'!$C$2:$C$251,B15,'Registro de asistencia'!$H$2:$H$251))</f>
        <v xml:space="preserve"> </v>
      </c>
      <c r="M15" s="3" t="str">
        <f>IF(B15="","",IFERROR(L15/COUNTIFS('Registro de asistencia'!$C$2:$C$251,B15,'Registro de asistencia'!$H$2:$H$251,"&gt;0"),0))</f>
        <v xml:space="preserve"> </v>
      </c>
    </row>
    <row r="16">
      <c r="A16" t="str">
        <f>IF('Catálogos'!D17="","",'Catálogos'!E17)</f>
        <v xml:space="preserve"> </v>
      </c>
      <c r="B16" t="str">
        <f>IF('Catálogos'!D17="","",'Catálogos'!D17)</f>
        <v xml:space="preserve"> </v>
      </c>
      <c r="C16" t="str">
        <f>IF('Catálogos'!D17="","",'Catálogos'!F17)</f>
        <v xml:space="preserve"> </v>
      </c>
      <c r="D16" s="4" t="str">
        <f>IF(B16="","",COUNTIF('Registro de asistencia'!$C$2:$C$251,B16))</f>
        <v xml:space="preserve"> </v>
      </c>
      <c r="E16" s="4" t="str">
        <f>IF(B16="","",COUNTIFS('Registro de asistencia'!$C$2:$C$251,B16,'Registro de asistencia'!$K$2:$K$251,"Asistió"))</f>
        <v xml:space="preserve"> </v>
      </c>
      <c r="F16" s="4" t="str">
        <f>IF(B16="","",COUNTIFS('Registro de asistencia'!$C$2:$C$251,B16,'Registro de asistencia'!$K$2:$K$251,"Falta"))</f>
        <v xml:space="preserve"> </v>
      </c>
      <c r="G16" s="4" t="str">
        <f>IF(B16="","",COUNTIFS('Registro de asistencia'!$C$2:$C$251,B16,'Registro de asistencia'!$K$2:$K$251,"Permiso"))</f>
        <v xml:space="preserve"> </v>
      </c>
      <c r="H16" s="4" t="str">
        <f>IF(B16="","",COUNTIFS('Registro de asistencia'!$C$2:$C$251,B16,'Registro de asistencia'!$K$2:$K$251,"Vacaciones"))</f>
        <v xml:space="preserve"> </v>
      </c>
      <c r="I16" s="4" t="str">
        <f>IF(B16="","",COUNTIFS('Registro de asistencia'!$C$2:$C$251,B16,'Registro de asistencia'!$K$2:$K$251,"Incapacidad"))</f>
        <v xml:space="preserve"> </v>
      </c>
      <c r="J16" s="4" t="str">
        <f>IF(B16="","",COUNTIFS('Registro de asistencia'!$C$2:$C$251,B16,'Registro de asistencia'!$J$2:$J$251,"&gt;0"))</f>
        <v xml:space="preserve"> </v>
      </c>
      <c r="K16" s="4" t="str">
        <f>IF(B16="","",SUMIF('Registro de asistencia'!$C$2:$C$251,B16,'Registro de asistencia'!$J$2:$J$251))</f>
        <v xml:space="preserve"> </v>
      </c>
      <c r="L16" s="3" t="str">
        <f>IF(B16="","",SUMIF('Registro de asistencia'!$C$2:$C$251,B16,'Registro de asistencia'!$H$2:$H$251))</f>
        <v xml:space="preserve"> </v>
      </c>
      <c r="M16" s="3" t="str">
        <f>IF(B16="","",IFERROR(L16/COUNTIFS('Registro de asistencia'!$C$2:$C$251,B16,'Registro de asistencia'!$H$2:$H$251,"&gt;0"),0))</f>
        <v xml:space="preserve"> </v>
      </c>
    </row>
    <row r="17">
      <c r="A17" t="str">
        <f>IF('Catálogos'!D18="","",'Catálogos'!E18)</f>
        <v xml:space="preserve"> </v>
      </c>
      <c r="B17" t="str">
        <f>IF('Catálogos'!D18="","",'Catálogos'!D18)</f>
        <v xml:space="preserve"> </v>
      </c>
      <c r="C17" t="str">
        <f>IF('Catálogos'!D18="","",'Catálogos'!F18)</f>
        <v xml:space="preserve"> </v>
      </c>
      <c r="D17" s="4" t="str">
        <f>IF(B17="","",COUNTIF('Registro de asistencia'!$C$2:$C$251,B17))</f>
        <v xml:space="preserve"> </v>
      </c>
      <c r="E17" s="4" t="str">
        <f>IF(B17="","",COUNTIFS('Registro de asistencia'!$C$2:$C$251,B17,'Registro de asistencia'!$K$2:$K$251,"Asistió"))</f>
        <v xml:space="preserve"> </v>
      </c>
      <c r="F17" s="4" t="str">
        <f>IF(B17="","",COUNTIFS('Registro de asistencia'!$C$2:$C$251,B17,'Registro de asistencia'!$K$2:$K$251,"Falta"))</f>
        <v xml:space="preserve"> </v>
      </c>
      <c r="G17" s="4" t="str">
        <f>IF(B17="","",COUNTIFS('Registro de asistencia'!$C$2:$C$251,B17,'Registro de asistencia'!$K$2:$K$251,"Permiso"))</f>
        <v xml:space="preserve"> </v>
      </c>
      <c r="H17" s="4" t="str">
        <f>IF(B17="","",COUNTIFS('Registro de asistencia'!$C$2:$C$251,B17,'Registro de asistencia'!$K$2:$K$251,"Vacaciones"))</f>
        <v xml:space="preserve"> </v>
      </c>
      <c r="I17" s="4" t="str">
        <f>IF(B17="","",COUNTIFS('Registro de asistencia'!$C$2:$C$251,B17,'Registro de asistencia'!$K$2:$K$251,"Incapacidad"))</f>
        <v xml:space="preserve"> </v>
      </c>
      <c r="J17" s="4" t="str">
        <f>IF(B17="","",COUNTIFS('Registro de asistencia'!$C$2:$C$251,B17,'Registro de asistencia'!$J$2:$J$251,"&gt;0"))</f>
        <v xml:space="preserve"> </v>
      </c>
      <c r="K17" s="4" t="str">
        <f>IF(B17="","",SUMIF('Registro de asistencia'!$C$2:$C$251,B17,'Registro de asistencia'!$J$2:$J$251))</f>
        <v xml:space="preserve"> </v>
      </c>
      <c r="L17" s="3" t="str">
        <f>IF(B17="","",SUMIF('Registro de asistencia'!$C$2:$C$251,B17,'Registro de asistencia'!$H$2:$H$251))</f>
        <v xml:space="preserve"> </v>
      </c>
      <c r="M17" s="3" t="str">
        <f>IF(B17="","",IFERROR(L17/COUNTIFS('Registro de asistencia'!$C$2:$C$251,B17,'Registro de asistencia'!$H$2:$H$251,"&gt;0"),0))</f>
        <v xml:space="preserve"> </v>
      </c>
    </row>
    <row r="18">
      <c r="A18" t="str">
        <f>IF('Catálogos'!D19="","",'Catálogos'!E19)</f>
        <v xml:space="preserve"> </v>
      </c>
      <c r="B18" t="str">
        <f>IF('Catálogos'!D19="","",'Catálogos'!D19)</f>
        <v xml:space="preserve"> </v>
      </c>
      <c r="C18" t="str">
        <f>IF('Catálogos'!D19="","",'Catálogos'!F19)</f>
        <v xml:space="preserve"> </v>
      </c>
      <c r="D18" s="4" t="str">
        <f>IF(B18="","",COUNTIF('Registro de asistencia'!$C$2:$C$251,B18))</f>
        <v xml:space="preserve"> </v>
      </c>
      <c r="E18" s="4" t="str">
        <f>IF(B18="","",COUNTIFS('Registro de asistencia'!$C$2:$C$251,B18,'Registro de asistencia'!$K$2:$K$251,"Asistió"))</f>
        <v xml:space="preserve"> </v>
      </c>
      <c r="F18" s="4" t="str">
        <f>IF(B18="","",COUNTIFS('Registro de asistencia'!$C$2:$C$251,B18,'Registro de asistencia'!$K$2:$K$251,"Falta"))</f>
        <v xml:space="preserve"> </v>
      </c>
      <c r="G18" s="4" t="str">
        <f>IF(B18="","",COUNTIFS('Registro de asistencia'!$C$2:$C$251,B18,'Registro de asistencia'!$K$2:$K$251,"Permiso"))</f>
        <v xml:space="preserve"> </v>
      </c>
      <c r="H18" s="4" t="str">
        <f>IF(B18="","",COUNTIFS('Registro de asistencia'!$C$2:$C$251,B18,'Registro de asistencia'!$K$2:$K$251,"Vacaciones"))</f>
        <v xml:space="preserve"> </v>
      </c>
      <c r="I18" s="4" t="str">
        <f>IF(B18="","",COUNTIFS('Registro de asistencia'!$C$2:$C$251,B18,'Registro de asistencia'!$K$2:$K$251,"Incapacidad"))</f>
        <v xml:space="preserve"> </v>
      </c>
      <c r="J18" s="4" t="str">
        <f>IF(B18="","",COUNTIFS('Registro de asistencia'!$C$2:$C$251,B18,'Registro de asistencia'!$J$2:$J$251,"&gt;0"))</f>
        <v xml:space="preserve"> </v>
      </c>
      <c r="K18" s="4" t="str">
        <f>IF(B18="","",SUMIF('Registro de asistencia'!$C$2:$C$251,B18,'Registro de asistencia'!$J$2:$J$251))</f>
        <v xml:space="preserve"> </v>
      </c>
      <c r="L18" s="3" t="str">
        <f>IF(B18="","",SUMIF('Registro de asistencia'!$C$2:$C$251,B18,'Registro de asistencia'!$H$2:$H$251))</f>
        <v xml:space="preserve"> </v>
      </c>
      <c r="M18" s="3" t="str">
        <f>IF(B18="","",IFERROR(L18/COUNTIFS('Registro de asistencia'!$C$2:$C$251,B18,'Registro de asistencia'!$H$2:$H$251,"&gt;0"),0))</f>
        <v xml:space="preserve"> </v>
      </c>
    </row>
    <row r="19">
      <c r="A19" t="str">
        <f>IF('Catálogos'!D20="","",'Catálogos'!E20)</f>
        <v xml:space="preserve"> </v>
      </c>
      <c r="B19" t="str">
        <f>IF('Catálogos'!D20="","",'Catálogos'!D20)</f>
        <v xml:space="preserve"> </v>
      </c>
      <c r="C19" t="str">
        <f>IF('Catálogos'!D20="","",'Catálogos'!F20)</f>
        <v xml:space="preserve"> </v>
      </c>
      <c r="D19" s="4" t="str">
        <f>IF(B19="","",COUNTIF('Registro de asistencia'!$C$2:$C$251,B19))</f>
        <v xml:space="preserve"> </v>
      </c>
      <c r="E19" s="4" t="str">
        <f>IF(B19="","",COUNTIFS('Registro de asistencia'!$C$2:$C$251,B19,'Registro de asistencia'!$K$2:$K$251,"Asistió"))</f>
        <v xml:space="preserve"> </v>
      </c>
      <c r="F19" s="4" t="str">
        <f>IF(B19="","",COUNTIFS('Registro de asistencia'!$C$2:$C$251,B19,'Registro de asistencia'!$K$2:$K$251,"Falta"))</f>
        <v xml:space="preserve"> </v>
      </c>
      <c r="G19" s="4" t="str">
        <f>IF(B19="","",COUNTIFS('Registro de asistencia'!$C$2:$C$251,B19,'Registro de asistencia'!$K$2:$K$251,"Permiso"))</f>
        <v xml:space="preserve"> </v>
      </c>
      <c r="H19" s="4" t="str">
        <f>IF(B19="","",COUNTIFS('Registro de asistencia'!$C$2:$C$251,B19,'Registro de asistencia'!$K$2:$K$251,"Vacaciones"))</f>
        <v xml:space="preserve"> </v>
      </c>
      <c r="I19" s="4" t="str">
        <f>IF(B19="","",COUNTIFS('Registro de asistencia'!$C$2:$C$251,B19,'Registro de asistencia'!$K$2:$K$251,"Incapacidad"))</f>
        <v xml:space="preserve"> </v>
      </c>
      <c r="J19" s="4" t="str">
        <f>IF(B19="","",COUNTIFS('Registro de asistencia'!$C$2:$C$251,B19,'Registro de asistencia'!$J$2:$J$251,"&gt;0"))</f>
        <v xml:space="preserve"> </v>
      </c>
      <c r="K19" s="4" t="str">
        <f>IF(B19="","",SUMIF('Registro de asistencia'!$C$2:$C$251,B19,'Registro de asistencia'!$J$2:$J$251))</f>
        <v xml:space="preserve"> </v>
      </c>
      <c r="L19" s="3" t="str">
        <f>IF(B19="","",SUMIF('Registro de asistencia'!$C$2:$C$251,B19,'Registro de asistencia'!$H$2:$H$251))</f>
        <v xml:space="preserve"> </v>
      </c>
      <c r="M19" s="3" t="str">
        <f>IF(B19="","",IFERROR(L19/COUNTIFS('Registro de asistencia'!$C$2:$C$251,B19,'Registro de asistencia'!$H$2:$H$251,"&gt;0"),0))</f>
        <v xml:space="preserve"> </v>
      </c>
    </row>
    <row r="20">
      <c r="A20" t="str">
        <f>IF('Catálogos'!D21="","",'Catálogos'!E21)</f>
        <v xml:space="preserve"> </v>
      </c>
      <c r="B20" t="str">
        <f>IF('Catálogos'!D21="","",'Catálogos'!D21)</f>
        <v xml:space="preserve"> </v>
      </c>
      <c r="C20" t="str">
        <f>IF('Catálogos'!D21="","",'Catálogos'!F21)</f>
        <v xml:space="preserve"> </v>
      </c>
      <c r="D20" s="4" t="str">
        <f>IF(B20="","",COUNTIF('Registro de asistencia'!$C$2:$C$251,B20))</f>
        <v xml:space="preserve"> </v>
      </c>
      <c r="E20" s="4" t="str">
        <f>IF(B20="","",COUNTIFS('Registro de asistencia'!$C$2:$C$251,B20,'Registro de asistencia'!$K$2:$K$251,"Asistió"))</f>
        <v xml:space="preserve"> </v>
      </c>
      <c r="F20" s="4" t="str">
        <f>IF(B20="","",COUNTIFS('Registro de asistencia'!$C$2:$C$251,B20,'Registro de asistencia'!$K$2:$K$251,"Falta"))</f>
        <v xml:space="preserve"> </v>
      </c>
      <c r="G20" s="4" t="str">
        <f>IF(B20="","",COUNTIFS('Registro de asistencia'!$C$2:$C$251,B20,'Registro de asistencia'!$K$2:$K$251,"Permiso"))</f>
        <v xml:space="preserve"> </v>
      </c>
      <c r="H20" s="4" t="str">
        <f>IF(B20="","",COUNTIFS('Registro de asistencia'!$C$2:$C$251,B20,'Registro de asistencia'!$K$2:$K$251,"Vacaciones"))</f>
        <v xml:space="preserve"> </v>
      </c>
      <c r="I20" s="4" t="str">
        <f>IF(B20="","",COUNTIFS('Registro de asistencia'!$C$2:$C$251,B20,'Registro de asistencia'!$K$2:$K$251,"Incapacidad"))</f>
        <v xml:space="preserve"> </v>
      </c>
      <c r="J20" s="4" t="str">
        <f>IF(B20="","",COUNTIFS('Registro de asistencia'!$C$2:$C$251,B20,'Registro de asistencia'!$J$2:$J$251,"&gt;0"))</f>
        <v xml:space="preserve"> </v>
      </c>
      <c r="K20" s="4" t="str">
        <f>IF(B20="","",SUMIF('Registro de asistencia'!$C$2:$C$251,B20,'Registro de asistencia'!$J$2:$J$251))</f>
        <v xml:space="preserve"> </v>
      </c>
      <c r="L20" s="3" t="str">
        <f>IF(B20="","",SUMIF('Registro de asistencia'!$C$2:$C$251,B20,'Registro de asistencia'!$H$2:$H$251))</f>
        <v xml:space="preserve"> </v>
      </c>
      <c r="M20" s="3" t="str">
        <f>IF(B20="","",IFERROR(L20/COUNTIFS('Registro de asistencia'!$C$2:$C$251,B20,'Registro de asistencia'!$H$2:$H$251,"&gt;0"),0))</f>
        <v xml:space="preserve"> </v>
      </c>
    </row>
    <row r="21">
      <c r="A21" t="str">
        <f>IF('Catálogos'!D22="","",'Catálogos'!E22)</f>
        <v xml:space="preserve"> </v>
      </c>
      <c r="B21" t="str">
        <f>IF('Catálogos'!D22="","",'Catálogos'!D22)</f>
        <v xml:space="preserve"> </v>
      </c>
      <c r="C21" t="str">
        <f>IF('Catálogos'!D22="","",'Catálogos'!F22)</f>
        <v xml:space="preserve"> </v>
      </c>
      <c r="D21" s="4" t="str">
        <f>IF(B21="","",COUNTIF('Registro de asistencia'!$C$2:$C$251,B21))</f>
        <v xml:space="preserve"> </v>
      </c>
      <c r="E21" s="4" t="str">
        <f>IF(B21="","",COUNTIFS('Registro de asistencia'!$C$2:$C$251,B21,'Registro de asistencia'!$K$2:$K$251,"Asistió"))</f>
        <v xml:space="preserve"> </v>
      </c>
      <c r="F21" s="4" t="str">
        <f>IF(B21="","",COUNTIFS('Registro de asistencia'!$C$2:$C$251,B21,'Registro de asistencia'!$K$2:$K$251,"Falta"))</f>
        <v xml:space="preserve"> </v>
      </c>
      <c r="G21" s="4" t="str">
        <f>IF(B21="","",COUNTIFS('Registro de asistencia'!$C$2:$C$251,B21,'Registro de asistencia'!$K$2:$K$251,"Permiso"))</f>
        <v xml:space="preserve"> </v>
      </c>
      <c r="H21" s="4" t="str">
        <f>IF(B21="","",COUNTIFS('Registro de asistencia'!$C$2:$C$251,B21,'Registro de asistencia'!$K$2:$K$251,"Vacaciones"))</f>
        <v xml:space="preserve"> </v>
      </c>
      <c r="I21" s="4" t="str">
        <f>IF(B21="","",COUNTIFS('Registro de asistencia'!$C$2:$C$251,B21,'Registro de asistencia'!$K$2:$K$251,"Incapacidad"))</f>
        <v xml:space="preserve"> </v>
      </c>
      <c r="J21" s="4" t="str">
        <f>IF(B21="","",COUNTIFS('Registro de asistencia'!$C$2:$C$251,B21,'Registro de asistencia'!$J$2:$J$251,"&gt;0"))</f>
        <v xml:space="preserve"> </v>
      </c>
      <c r="K21" s="4" t="str">
        <f>IF(B21="","",SUMIF('Registro de asistencia'!$C$2:$C$251,B21,'Registro de asistencia'!$J$2:$J$251))</f>
        <v xml:space="preserve"> </v>
      </c>
      <c r="L21" s="3" t="str">
        <f>IF(B21="","",SUMIF('Registro de asistencia'!$C$2:$C$251,B21,'Registro de asistencia'!$H$2:$H$251))</f>
        <v xml:space="preserve"> </v>
      </c>
      <c r="M21" s="3" t="str">
        <f>IF(B21="","",IFERROR(L21/COUNTIFS('Registro de asistencia'!$C$2:$C$251,B21,'Registro de asistencia'!$H$2:$H$251,"&gt;0"),0))</f>
        <v xml:space="preserve"> </v>
      </c>
    </row>
    <row r="22">
      <c r="A22" t="str">
        <f>IF('Catálogos'!D23="","",'Catálogos'!E23)</f>
        <v xml:space="preserve"> </v>
      </c>
      <c r="B22" t="str">
        <f>IF('Catálogos'!D23="","",'Catálogos'!D23)</f>
        <v xml:space="preserve"> </v>
      </c>
      <c r="C22" t="str">
        <f>IF('Catálogos'!D23="","",'Catálogos'!F23)</f>
        <v xml:space="preserve"> </v>
      </c>
      <c r="D22" s="4" t="str">
        <f>IF(B22="","",COUNTIF('Registro de asistencia'!$C$2:$C$251,B22))</f>
        <v xml:space="preserve"> </v>
      </c>
      <c r="E22" s="4" t="str">
        <f>IF(B22="","",COUNTIFS('Registro de asistencia'!$C$2:$C$251,B22,'Registro de asistencia'!$K$2:$K$251,"Asistió"))</f>
        <v xml:space="preserve"> </v>
      </c>
      <c r="F22" s="4" t="str">
        <f>IF(B22="","",COUNTIFS('Registro de asistencia'!$C$2:$C$251,B22,'Registro de asistencia'!$K$2:$K$251,"Falta"))</f>
        <v xml:space="preserve"> </v>
      </c>
      <c r="G22" s="4" t="str">
        <f>IF(B22="","",COUNTIFS('Registro de asistencia'!$C$2:$C$251,B22,'Registro de asistencia'!$K$2:$K$251,"Permiso"))</f>
        <v xml:space="preserve"> </v>
      </c>
      <c r="H22" s="4" t="str">
        <f>IF(B22="","",COUNTIFS('Registro de asistencia'!$C$2:$C$251,B22,'Registro de asistencia'!$K$2:$K$251,"Vacaciones"))</f>
        <v xml:space="preserve"> </v>
      </c>
      <c r="I22" s="4" t="str">
        <f>IF(B22="","",COUNTIFS('Registro de asistencia'!$C$2:$C$251,B22,'Registro de asistencia'!$K$2:$K$251,"Incapacidad"))</f>
        <v xml:space="preserve"> </v>
      </c>
      <c r="J22" s="4" t="str">
        <f>IF(B22="","",COUNTIFS('Registro de asistencia'!$C$2:$C$251,B22,'Registro de asistencia'!$J$2:$J$251,"&gt;0"))</f>
        <v xml:space="preserve"> </v>
      </c>
      <c r="K22" s="4" t="str">
        <f>IF(B22="","",SUMIF('Registro de asistencia'!$C$2:$C$251,B22,'Registro de asistencia'!$J$2:$J$251))</f>
        <v xml:space="preserve"> </v>
      </c>
      <c r="L22" s="3" t="str">
        <f>IF(B22="","",SUMIF('Registro de asistencia'!$C$2:$C$251,B22,'Registro de asistencia'!$H$2:$H$251))</f>
        <v xml:space="preserve"> </v>
      </c>
      <c r="M22" s="3" t="str">
        <f>IF(B22="","",IFERROR(L22/COUNTIFS('Registro de asistencia'!$C$2:$C$251,B22,'Registro de asistencia'!$H$2:$H$251,"&gt;0"),0))</f>
        <v xml:space="preserve"> </v>
      </c>
    </row>
    <row r="23">
      <c r="A23" t="str">
        <f>IF('Catálogos'!D24="","",'Catálogos'!E24)</f>
        <v xml:space="preserve"> </v>
      </c>
      <c r="B23" t="str">
        <f>IF('Catálogos'!D24="","",'Catálogos'!D24)</f>
        <v xml:space="preserve"> </v>
      </c>
      <c r="C23" t="str">
        <f>IF('Catálogos'!D24="","",'Catálogos'!F24)</f>
        <v xml:space="preserve"> </v>
      </c>
      <c r="D23" s="4" t="str">
        <f>IF(B23="","",COUNTIF('Registro de asistencia'!$C$2:$C$251,B23))</f>
        <v xml:space="preserve"> </v>
      </c>
      <c r="E23" s="4" t="str">
        <f>IF(B23="","",COUNTIFS('Registro de asistencia'!$C$2:$C$251,B23,'Registro de asistencia'!$K$2:$K$251,"Asistió"))</f>
        <v xml:space="preserve"> </v>
      </c>
      <c r="F23" s="4" t="str">
        <f>IF(B23="","",COUNTIFS('Registro de asistencia'!$C$2:$C$251,B23,'Registro de asistencia'!$K$2:$K$251,"Falta"))</f>
        <v xml:space="preserve"> </v>
      </c>
      <c r="G23" s="4" t="str">
        <f>IF(B23="","",COUNTIFS('Registro de asistencia'!$C$2:$C$251,B23,'Registro de asistencia'!$K$2:$K$251,"Permiso"))</f>
        <v xml:space="preserve"> </v>
      </c>
      <c r="H23" s="4" t="str">
        <f>IF(B23="","",COUNTIFS('Registro de asistencia'!$C$2:$C$251,B23,'Registro de asistencia'!$K$2:$K$251,"Vacaciones"))</f>
        <v xml:space="preserve"> </v>
      </c>
      <c r="I23" s="4" t="str">
        <f>IF(B23="","",COUNTIFS('Registro de asistencia'!$C$2:$C$251,B23,'Registro de asistencia'!$K$2:$K$251,"Incapacidad"))</f>
        <v xml:space="preserve"> </v>
      </c>
      <c r="J23" s="4" t="str">
        <f>IF(B23="","",COUNTIFS('Registro de asistencia'!$C$2:$C$251,B23,'Registro de asistencia'!$J$2:$J$251,"&gt;0"))</f>
        <v xml:space="preserve"> </v>
      </c>
      <c r="K23" s="4" t="str">
        <f>IF(B23="","",SUMIF('Registro de asistencia'!$C$2:$C$251,B23,'Registro de asistencia'!$J$2:$J$251))</f>
        <v xml:space="preserve"> </v>
      </c>
      <c r="L23" s="3" t="str">
        <f>IF(B23="","",SUMIF('Registro de asistencia'!$C$2:$C$251,B23,'Registro de asistencia'!$H$2:$H$251))</f>
        <v xml:space="preserve"> </v>
      </c>
      <c r="M23" s="3" t="str">
        <f>IF(B23="","",IFERROR(L23/COUNTIFS('Registro de asistencia'!$C$2:$C$251,B23,'Registro de asistencia'!$H$2:$H$251,"&gt;0"),0))</f>
        <v xml:space="preserve"> </v>
      </c>
    </row>
    <row r="24">
      <c r="A24" t="str">
        <f>IF('Catálogos'!D25="","",'Catálogos'!E25)</f>
        <v xml:space="preserve"> </v>
      </c>
      <c r="B24" t="str">
        <f>IF('Catálogos'!D25="","",'Catálogos'!D25)</f>
        <v xml:space="preserve"> </v>
      </c>
      <c r="C24" t="str">
        <f>IF('Catálogos'!D25="","",'Catálogos'!F25)</f>
        <v xml:space="preserve"> </v>
      </c>
      <c r="D24" s="4" t="str">
        <f>IF(B24="","",COUNTIF('Registro de asistencia'!$C$2:$C$251,B24))</f>
        <v xml:space="preserve"> </v>
      </c>
      <c r="E24" s="4" t="str">
        <f>IF(B24="","",COUNTIFS('Registro de asistencia'!$C$2:$C$251,B24,'Registro de asistencia'!$K$2:$K$251,"Asistió"))</f>
        <v xml:space="preserve"> </v>
      </c>
      <c r="F24" s="4" t="str">
        <f>IF(B24="","",COUNTIFS('Registro de asistencia'!$C$2:$C$251,B24,'Registro de asistencia'!$K$2:$K$251,"Falta"))</f>
        <v xml:space="preserve"> </v>
      </c>
      <c r="G24" s="4" t="str">
        <f>IF(B24="","",COUNTIFS('Registro de asistencia'!$C$2:$C$251,B24,'Registro de asistencia'!$K$2:$K$251,"Permiso"))</f>
        <v xml:space="preserve"> </v>
      </c>
      <c r="H24" s="4" t="str">
        <f>IF(B24="","",COUNTIFS('Registro de asistencia'!$C$2:$C$251,B24,'Registro de asistencia'!$K$2:$K$251,"Vacaciones"))</f>
        <v xml:space="preserve"> </v>
      </c>
      <c r="I24" s="4" t="str">
        <f>IF(B24="","",COUNTIFS('Registro de asistencia'!$C$2:$C$251,B24,'Registro de asistencia'!$K$2:$K$251,"Incapacidad"))</f>
        <v xml:space="preserve"> </v>
      </c>
      <c r="J24" s="4" t="str">
        <f>IF(B24="","",COUNTIFS('Registro de asistencia'!$C$2:$C$251,B24,'Registro de asistencia'!$J$2:$J$251,"&gt;0"))</f>
        <v xml:space="preserve"> </v>
      </c>
      <c r="K24" s="4" t="str">
        <f>IF(B24="","",SUMIF('Registro de asistencia'!$C$2:$C$251,B24,'Registro de asistencia'!$J$2:$J$251))</f>
        <v xml:space="preserve"> </v>
      </c>
      <c r="L24" s="3" t="str">
        <f>IF(B24="","",SUMIF('Registro de asistencia'!$C$2:$C$251,B24,'Registro de asistencia'!$H$2:$H$251))</f>
        <v xml:space="preserve"> </v>
      </c>
      <c r="M24" s="3" t="str">
        <f>IF(B24="","",IFERROR(L24/COUNTIFS('Registro de asistencia'!$C$2:$C$251,B24,'Registro de asistencia'!$H$2:$H$251,"&gt;0"),0))</f>
        <v xml:space="preserve"> </v>
      </c>
    </row>
    <row r="25">
      <c r="A25" t="str">
        <f>IF('Catálogos'!D26="","",'Catálogos'!E26)</f>
        <v xml:space="preserve"> </v>
      </c>
      <c r="B25" t="str">
        <f>IF('Catálogos'!D26="","",'Catálogos'!D26)</f>
        <v xml:space="preserve"> </v>
      </c>
      <c r="C25" t="str">
        <f>IF('Catálogos'!D26="","",'Catálogos'!F26)</f>
        <v xml:space="preserve"> </v>
      </c>
      <c r="D25" s="4" t="str">
        <f>IF(B25="","",COUNTIF('Registro de asistencia'!$C$2:$C$251,B25))</f>
        <v xml:space="preserve"> </v>
      </c>
      <c r="E25" s="4" t="str">
        <f>IF(B25="","",COUNTIFS('Registro de asistencia'!$C$2:$C$251,B25,'Registro de asistencia'!$K$2:$K$251,"Asistió"))</f>
        <v xml:space="preserve"> </v>
      </c>
      <c r="F25" s="4" t="str">
        <f>IF(B25="","",COUNTIFS('Registro de asistencia'!$C$2:$C$251,B25,'Registro de asistencia'!$K$2:$K$251,"Falta"))</f>
        <v xml:space="preserve"> </v>
      </c>
      <c r="G25" s="4" t="str">
        <f>IF(B25="","",COUNTIFS('Registro de asistencia'!$C$2:$C$251,B25,'Registro de asistencia'!$K$2:$K$251,"Permiso"))</f>
        <v xml:space="preserve"> </v>
      </c>
      <c r="H25" s="4" t="str">
        <f>IF(B25="","",COUNTIFS('Registro de asistencia'!$C$2:$C$251,B25,'Registro de asistencia'!$K$2:$K$251,"Vacaciones"))</f>
        <v xml:space="preserve"> </v>
      </c>
      <c r="I25" s="4" t="str">
        <f>IF(B25="","",COUNTIFS('Registro de asistencia'!$C$2:$C$251,B25,'Registro de asistencia'!$K$2:$K$251,"Incapacidad"))</f>
        <v xml:space="preserve"> </v>
      </c>
      <c r="J25" s="4" t="str">
        <f>IF(B25="","",COUNTIFS('Registro de asistencia'!$C$2:$C$251,B25,'Registro de asistencia'!$J$2:$J$251,"&gt;0"))</f>
        <v xml:space="preserve"> </v>
      </c>
      <c r="K25" s="4" t="str">
        <f>IF(B25="","",SUMIF('Registro de asistencia'!$C$2:$C$251,B25,'Registro de asistencia'!$J$2:$J$251))</f>
        <v xml:space="preserve"> </v>
      </c>
      <c r="L25" s="3" t="str">
        <f>IF(B25="","",SUMIF('Registro de asistencia'!$C$2:$C$251,B25,'Registro de asistencia'!$H$2:$H$251))</f>
        <v xml:space="preserve"> </v>
      </c>
      <c r="M25" s="3" t="str">
        <f>IF(B25="","",IFERROR(L25/COUNTIFS('Registro de asistencia'!$C$2:$C$251,B25,'Registro de asistencia'!$H$2:$H$251,"&gt;0"),0))</f>
        <v xml:space="preserve"> </v>
      </c>
    </row>
    <row r="26">
      <c r="A26" t="str">
        <f>IF('Catálogos'!D27="","",'Catálogos'!E27)</f>
        <v xml:space="preserve"> </v>
      </c>
      <c r="B26" t="str">
        <f>IF('Catálogos'!D27="","",'Catálogos'!D27)</f>
        <v xml:space="preserve"> </v>
      </c>
      <c r="C26" t="str">
        <f>IF('Catálogos'!D27="","",'Catálogos'!F27)</f>
        <v xml:space="preserve"> </v>
      </c>
      <c r="D26" s="4" t="str">
        <f>IF(B26="","",COUNTIF('Registro de asistencia'!$C$2:$C$251,B26))</f>
        <v xml:space="preserve"> </v>
      </c>
      <c r="E26" s="4" t="str">
        <f>IF(B26="","",COUNTIFS('Registro de asistencia'!$C$2:$C$251,B26,'Registro de asistencia'!$K$2:$K$251,"Asistió"))</f>
        <v xml:space="preserve"> </v>
      </c>
      <c r="F26" s="4" t="str">
        <f>IF(B26="","",COUNTIFS('Registro de asistencia'!$C$2:$C$251,B26,'Registro de asistencia'!$K$2:$K$251,"Falta"))</f>
        <v xml:space="preserve"> </v>
      </c>
      <c r="G26" s="4" t="str">
        <f>IF(B26="","",COUNTIFS('Registro de asistencia'!$C$2:$C$251,B26,'Registro de asistencia'!$K$2:$K$251,"Permiso"))</f>
        <v xml:space="preserve"> </v>
      </c>
      <c r="H26" s="4" t="str">
        <f>IF(B26="","",COUNTIFS('Registro de asistencia'!$C$2:$C$251,B26,'Registro de asistencia'!$K$2:$K$251,"Vacaciones"))</f>
        <v xml:space="preserve"> </v>
      </c>
      <c r="I26" s="4" t="str">
        <f>IF(B26="","",COUNTIFS('Registro de asistencia'!$C$2:$C$251,B26,'Registro de asistencia'!$K$2:$K$251,"Incapacidad"))</f>
        <v xml:space="preserve"> </v>
      </c>
      <c r="J26" s="4" t="str">
        <f>IF(B26="","",COUNTIFS('Registro de asistencia'!$C$2:$C$251,B26,'Registro de asistencia'!$J$2:$J$251,"&gt;0"))</f>
        <v xml:space="preserve"> </v>
      </c>
      <c r="K26" s="4" t="str">
        <f>IF(B26="","",SUMIF('Registro de asistencia'!$C$2:$C$251,B26,'Registro de asistencia'!$J$2:$J$251))</f>
        <v xml:space="preserve"> </v>
      </c>
      <c r="L26" s="3" t="str">
        <f>IF(B26="","",SUMIF('Registro de asistencia'!$C$2:$C$251,B26,'Registro de asistencia'!$H$2:$H$251))</f>
        <v xml:space="preserve"> </v>
      </c>
      <c r="M26" s="3" t="str">
        <f>IF(B26="","",IFERROR(L26/COUNTIFS('Registro de asistencia'!$C$2:$C$251,B26,'Registro de asistencia'!$H$2:$H$251,"&gt;0"),0))</f>
        <v xml:space="preserve"> </v>
      </c>
    </row>
    <row r="27">
      <c r="A27" t="str">
        <f>IF('Catálogos'!D28="","",'Catálogos'!E28)</f>
        <v xml:space="preserve"> </v>
      </c>
      <c r="B27" t="str">
        <f>IF('Catálogos'!D28="","",'Catálogos'!D28)</f>
        <v xml:space="preserve"> </v>
      </c>
      <c r="C27" t="str">
        <f>IF('Catálogos'!D28="","",'Catálogos'!F28)</f>
        <v xml:space="preserve"> </v>
      </c>
      <c r="D27" s="4" t="str">
        <f>IF(B27="","",COUNTIF('Registro de asistencia'!$C$2:$C$251,B27))</f>
        <v xml:space="preserve"> </v>
      </c>
      <c r="E27" s="4" t="str">
        <f>IF(B27="","",COUNTIFS('Registro de asistencia'!$C$2:$C$251,B27,'Registro de asistencia'!$K$2:$K$251,"Asistió"))</f>
        <v xml:space="preserve"> </v>
      </c>
      <c r="F27" s="4" t="str">
        <f>IF(B27="","",COUNTIFS('Registro de asistencia'!$C$2:$C$251,B27,'Registro de asistencia'!$K$2:$K$251,"Falta"))</f>
        <v xml:space="preserve"> </v>
      </c>
      <c r="G27" s="4" t="str">
        <f>IF(B27="","",COUNTIFS('Registro de asistencia'!$C$2:$C$251,B27,'Registro de asistencia'!$K$2:$K$251,"Permiso"))</f>
        <v xml:space="preserve"> </v>
      </c>
      <c r="H27" s="4" t="str">
        <f>IF(B27="","",COUNTIFS('Registro de asistencia'!$C$2:$C$251,B27,'Registro de asistencia'!$K$2:$K$251,"Vacaciones"))</f>
        <v xml:space="preserve"> </v>
      </c>
      <c r="I27" s="4" t="str">
        <f>IF(B27="","",COUNTIFS('Registro de asistencia'!$C$2:$C$251,B27,'Registro de asistencia'!$K$2:$K$251,"Incapacidad"))</f>
        <v xml:space="preserve"> </v>
      </c>
      <c r="J27" s="4" t="str">
        <f>IF(B27="","",COUNTIFS('Registro de asistencia'!$C$2:$C$251,B27,'Registro de asistencia'!$J$2:$J$251,"&gt;0"))</f>
        <v xml:space="preserve"> </v>
      </c>
      <c r="K27" s="4" t="str">
        <f>IF(B27="","",SUMIF('Registro de asistencia'!$C$2:$C$251,B27,'Registro de asistencia'!$J$2:$J$251))</f>
        <v xml:space="preserve"> </v>
      </c>
      <c r="L27" s="3" t="str">
        <f>IF(B27="","",SUMIF('Registro de asistencia'!$C$2:$C$251,B27,'Registro de asistencia'!$H$2:$H$251))</f>
        <v xml:space="preserve"> </v>
      </c>
      <c r="M27" s="3" t="str">
        <f>IF(B27="","",IFERROR(L27/COUNTIFS('Registro de asistencia'!$C$2:$C$251,B27,'Registro de asistencia'!$H$2:$H$251,"&gt;0"),0))</f>
        <v xml:space="preserve"> </v>
      </c>
    </row>
    <row r="28">
      <c r="A28" t="str">
        <f>IF('Catálogos'!D29="","",'Catálogos'!E29)</f>
        <v xml:space="preserve"> </v>
      </c>
      <c r="B28" t="str">
        <f>IF('Catálogos'!D29="","",'Catálogos'!D29)</f>
        <v xml:space="preserve"> </v>
      </c>
      <c r="C28" t="str">
        <f>IF('Catálogos'!D29="","",'Catálogos'!F29)</f>
        <v xml:space="preserve"> </v>
      </c>
      <c r="D28" s="4" t="str">
        <f>IF(B28="","",COUNTIF('Registro de asistencia'!$C$2:$C$251,B28))</f>
        <v xml:space="preserve"> </v>
      </c>
      <c r="E28" s="4" t="str">
        <f>IF(B28="","",COUNTIFS('Registro de asistencia'!$C$2:$C$251,B28,'Registro de asistencia'!$K$2:$K$251,"Asistió"))</f>
        <v xml:space="preserve"> </v>
      </c>
      <c r="F28" s="4" t="str">
        <f>IF(B28="","",COUNTIFS('Registro de asistencia'!$C$2:$C$251,B28,'Registro de asistencia'!$K$2:$K$251,"Falta"))</f>
        <v xml:space="preserve"> </v>
      </c>
      <c r="G28" s="4" t="str">
        <f>IF(B28="","",COUNTIFS('Registro de asistencia'!$C$2:$C$251,B28,'Registro de asistencia'!$K$2:$K$251,"Permiso"))</f>
        <v xml:space="preserve"> </v>
      </c>
      <c r="H28" s="4" t="str">
        <f>IF(B28="","",COUNTIFS('Registro de asistencia'!$C$2:$C$251,B28,'Registro de asistencia'!$K$2:$K$251,"Vacaciones"))</f>
        <v xml:space="preserve"> </v>
      </c>
      <c r="I28" s="4" t="str">
        <f>IF(B28="","",COUNTIFS('Registro de asistencia'!$C$2:$C$251,B28,'Registro de asistencia'!$K$2:$K$251,"Incapacidad"))</f>
        <v xml:space="preserve"> </v>
      </c>
      <c r="J28" s="4" t="str">
        <f>IF(B28="","",COUNTIFS('Registro de asistencia'!$C$2:$C$251,B28,'Registro de asistencia'!$J$2:$J$251,"&gt;0"))</f>
        <v xml:space="preserve"> </v>
      </c>
      <c r="K28" s="4" t="str">
        <f>IF(B28="","",SUMIF('Registro de asistencia'!$C$2:$C$251,B28,'Registro de asistencia'!$J$2:$J$251))</f>
        <v xml:space="preserve"> </v>
      </c>
      <c r="L28" s="3" t="str">
        <f>IF(B28="","",SUMIF('Registro de asistencia'!$C$2:$C$251,B28,'Registro de asistencia'!$H$2:$H$251))</f>
        <v xml:space="preserve"> </v>
      </c>
      <c r="M28" s="3" t="str">
        <f>IF(B28="","",IFERROR(L28/COUNTIFS('Registro de asistencia'!$C$2:$C$251,B28,'Registro de asistencia'!$H$2:$H$251,"&gt;0"),0))</f>
        <v xml:space="preserve"> </v>
      </c>
    </row>
    <row r="29">
      <c r="A29" t="str">
        <f>IF('Catálogos'!D30="","",'Catálogos'!E30)</f>
        <v xml:space="preserve"> </v>
      </c>
      <c r="B29" t="str">
        <f>IF('Catálogos'!D30="","",'Catálogos'!D30)</f>
        <v xml:space="preserve"> </v>
      </c>
      <c r="C29" t="str">
        <f>IF('Catálogos'!D30="","",'Catálogos'!F30)</f>
        <v xml:space="preserve"> </v>
      </c>
      <c r="D29" s="4" t="str">
        <f>IF(B29="","",COUNTIF('Registro de asistencia'!$C$2:$C$251,B29))</f>
        <v xml:space="preserve"> </v>
      </c>
      <c r="E29" s="4" t="str">
        <f>IF(B29="","",COUNTIFS('Registro de asistencia'!$C$2:$C$251,B29,'Registro de asistencia'!$K$2:$K$251,"Asistió"))</f>
        <v xml:space="preserve"> </v>
      </c>
      <c r="F29" s="4" t="str">
        <f>IF(B29="","",COUNTIFS('Registro de asistencia'!$C$2:$C$251,B29,'Registro de asistencia'!$K$2:$K$251,"Falta"))</f>
        <v xml:space="preserve"> </v>
      </c>
      <c r="G29" s="4" t="str">
        <f>IF(B29="","",COUNTIFS('Registro de asistencia'!$C$2:$C$251,B29,'Registro de asistencia'!$K$2:$K$251,"Permiso"))</f>
        <v xml:space="preserve"> </v>
      </c>
      <c r="H29" s="4" t="str">
        <f>IF(B29="","",COUNTIFS('Registro de asistencia'!$C$2:$C$251,B29,'Registro de asistencia'!$K$2:$K$251,"Vacaciones"))</f>
        <v xml:space="preserve"> </v>
      </c>
      <c r="I29" s="4" t="str">
        <f>IF(B29="","",COUNTIFS('Registro de asistencia'!$C$2:$C$251,B29,'Registro de asistencia'!$K$2:$K$251,"Incapacidad"))</f>
        <v xml:space="preserve"> </v>
      </c>
      <c r="J29" s="4" t="str">
        <f>IF(B29="","",COUNTIFS('Registro de asistencia'!$C$2:$C$251,B29,'Registro de asistencia'!$J$2:$J$251,"&gt;0"))</f>
        <v xml:space="preserve"> </v>
      </c>
      <c r="K29" s="4" t="str">
        <f>IF(B29="","",SUMIF('Registro de asistencia'!$C$2:$C$251,B29,'Registro de asistencia'!$J$2:$J$251))</f>
        <v xml:space="preserve"> </v>
      </c>
      <c r="L29" s="3" t="str">
        <f>IF(B29="","",SUMIF('Registro de asistencia'!$C$2:$C$251,B29,'Registro de asistencia'!$H$2:$H$251))</f>
        <v xml:space="preserve"> </v>
      </c>
      <c r="M29" s="3" t="str">
        <f>IF(B29="","",IFERROR(L29/COUNTIFS('Registro de asistencia'!$C$2:$C$251,B29,'Registro de asistencia'!$H$2:$H$251,"&gt;0"),0))</f>
        <v xml:space="preserve"> </v>
      </c>
    </row>
    <row r="30">
      <c r="A30" t="str">
        <f>IF('Catálogos'!D31="","",'Catálogos'!E31)</f>
        <v xml:space="preserve"> </v>
      </c>
      <c r="B30" t="str">
        <f>IF('Catálogos'!D31="","",'Catálogos'!D31)</f>
        <v xml:space="preserve"> </v>
      </c>
      <c r="C30" t="str">
        <f>IF('Catálogos'!D31="","",'Catálogos'!F31)</f>
        <v xml:space="preserve"> </v>
      </c>
      <c r="D30" s="4" t="str">
        <f>IF(B30="","",COUNTIF('Registro de asistencia'!$C$2:$C$251,B30))</f>
        <v xml:space="preserve"> </v>
      </c>
      <c r="E30" s="4" t="str">
        <f>IF(B30="","",COUNTIFS('Registro de asistencia'!$C$2:$C$251,B30,'Registro de asistencia'!$K$2:$K$251,"Asistió"))</f>
        <v xml:space="preserve"> </v>
      </c>
      <c r="F30" s="4" t="str">
        <f>IF(B30="","",COUNTIFS('Registro de asistencia'!$C$2:$C$251,B30,'Registro de asistencia'!$K$2:$K$251,"Falta"))</f>
        <v xml:space="preserve"> </v>
      </c>
      <c r="G30" s="4" t="str">
        <f>IF(B30="","",COUNTIFS('Registro de asistencia'!$C$2:$C$251,B30,'Registro de asistencia'!$K$2:$K$251,"Permiso"))</f>
        <v xml:space="preserve"> </v>
      </c>
      <c r="H30" s="4" t="str">
        <f>IF(B30="","",COUNTIFS('Registro de asistencia'!$C$2:$C$251,B30,'Registro de asistencia'!$K$2:$K$251,"Vacaciones"))</f>
        <v xml:space="preserve"> </v>
      </c>
      <c r="I30" s="4" t="str">
        <f>IF(B30="","",COUNTIFS('Registro de asistencia'!$C$2:$C$251,B30,'Registro de asistencia'!$K$2:$K$251,"Incapacidad"))</f>
        <v xml:space="preserve"> </v>
      </c>
      <c r="J30" s="4" t="str">
        <f>IF(B30="","",COUNTIFS('Registro de asistencia'!$C$2:$C$251,B30,'Registro de asistencia'!$J$2:$J$251,"&gt;0"))</f>
        <v xml:space="preserve"> </v>
      </c>
      <c r="K30" s="4" t="str">
        <f>IF(B30="","",SUMIF('Registro de asistencia'!$C$2:$C$251,B30,'Registro de asistencia'!$J$2:$J$251))</f>
        <v xml:space="preserve"> </v>
      </c>
      <c r="L30" s="3" t="str">
        <f>IF(B30="","",SUMIF('Registro de asistencia'!$C$2:$C$251,B30,'Registro de asistencia'!$H$2:$H$251))</f>
        <v xml:space="preserve"> </v>
      </c>
      <c r="M30" s="3" t="str">
        <f>IF(B30="","",IFERROR(L30/COUNTIFS('Registro de asistencia'!$C$2:$C$251,B30,'Registro de asistencia'!$H$2:$H$251,"&gt;0"),0))</f>
        <v xml:space="preserve"> </v>
      </c>
    </row>
    <row r="31">
      <c r="A31" t="str">
        <f>IF('Catálogos'!D32="","",'Catálogos'!E32)</f>
        <v xml:space="preserve"> </v>
      </c>
      <c r="B31" t="str">
        <f>IF('Catálogos'!D32="","",'Catálogos'!D32)</f>
        <v xml:space="preserve"> </v>
      </c>
      <c r="C31" t="str">
        <f>IF('Catálogos'!D32="","",'Catálogos'!F32)</f>
        <v xml:space="preserve"> </v>
      </c>
      <c r="D31" s="4" t="str">
        <f>IF(B31="","",COUNTIF('Registro de asistencia'!$C$2:$C$251,B31))</f>
        <v xml:space="preserve"> </v>
      </c>
      <c r="E31" s="4" t="str">
        <f>IF(B31="","",COUNTIFS('Registro de asistencia'!$C$2:$C$251,B31,'Registro de asistencia'!$K$2:$K$251,"Asistió"))</f>
        <v xml:space="preserve"> </v>
      </c>
      <c r="F31" s="4" t="str">
        <f>IF(B31="","",COUNTIFS('Registro de asistencia'!$C$2:$C$251,B31,'Registro de asistencia'!$K$2:$K$251,"Falta"))</f>
        <v xml:space="preserve"> </v>
      </c>
      <c r="G31" s="4" t="str">
        <f>IF(B31="","",COUNTIFS('Registro de asistencia'!$C$2:$C$251,B31,'Registro de asistencia'!$K$2:$K$251,"Permiso"))</f>
        <v xml:space="preserve"> </v>
      </c>
      <c r="H31" s="4" t="str">
        <f>IF(B31="","",COUNTIFS('Registro de asistencia'!$C$2:$C$251,B31,'Registro de asistencia'!$K$2:$K$251,"Vacaciones"))</f>
        <v xml:space="preserve"> </v>
      </c>
      <c r="I31" s="4" t="str">
        <f>IF(B31="","",COUNTIFS('Registro de asistencia'!$C$2:$C$251,B31,'Registro de asistencia'!$K$2:$K$251,"Incapacidad"))</f>
        <v xml:space="preserve"> </v>
      </c>
      <c r="J31" s="4" t="str">
        <f>IF(B31="","",COUNTIFS('Registro de asistencia'!$C$2:$C$251,B31,'Registro de asistencia'!$J$2:$J$251,"&gt;0"))</f>
        <v xml:space="preserve"> </v>
      </c>
      <c r="K31" s="4" t="str">
        <f>IF(B31="","",SUMIF('Registro de asistencia'!$C$2:$C$251,B31,'Registro de asistencia'!$J$2:$J$251))</f>
        <v xml:space="preserve"> </v>
      </c>
      <c r="L31" s="3" t="str">
        <f>IF(B31="","",SUMIF('Registro de asistencia'!$C$2:$C$251,B31,'Registro de asistencia'!$H$2:$H$251))</f>
        <v xml:space="preserve"> </v>
      </c>
      <c r="M31" s="3" t="str">
        <f>IF(B31="","",IFERROR(L31/COUNTIFS('Registro de asistencia'!$C$2:$C$251,B31,'Registro de asistencia'!$H$2:$H$251,"&gt;0"),0))</f>
        <v xml:space="preserve"> </v>
      </c>
    </row>
    <row r="32">
      <c r="A32" t="str">
        <f>IF('Catálogos'!D33="","",'Catálogos'!E33)</f>
        <v xml:space="preserve"> </v>
      </c>
      <c r="B32" t="str">
        <f>IF('Catálogos'!D33="","",'Catálogos'!D33)</f>
        <v xml:space="preserve"> </v>
      </c>
      <c r="C32" t="str">
        <f>IF('Catálogos'!D33="","",'Catálogos'!F33)</f>
        <v xml:space="preserve"> </v>
      </c>
      <c r="D32" s="4" t="str">
        <f>IF(B32="","",COUNTIF('Registro de asistencia'!$C$2:$C$251,B32))</f>
        <v xml:space="preserve"> </v>
      </c>
      <c r="E32" s="4" t="str">
        <f>IF(B32="","",COUNTIFS('Registro de asistencia'!$C$2:$C$251,B32,'Registro de asistencia'!$K$2:$K$251,"Asistió"))</f>
        <v xml:space="preserve"> </v>
      </c>
      <c r="F32" s="4" t="str">
        <f>IF(B32="","",COUNTIFS('Registro de asistencia'!$C$2:$C$251,B32,'Registro de asistencia'!$K$2:$K$251,"Falta"))</f>
        <v xml:space="preserve"> </v>
      </c>
      <c r="G32" s="4" t="str">
        <f>IF(B32="","",COUNTIFS('Registro de asistencia'!$C$2:$C$251,B32,'Registro de asistencia'!$K$2:$K$251,"Permiso"))</f>
        <v xml:space="preserve"> </v>
      </c>
      <c r="H32" s="4" t="str">
        <f>IF(B32="","",COUNTIFS('Registro de asistencia'!$C$2:$C$251,B32,'Registro de asistencia'!$K$2:$K$251,"Vacaciones"))</f>
        <v xml:space="preserve"> </v>
      </c>
      <c r="I32" s="4" t="str">
        <f>IF(B32="","",COUNTIFS('Registro de asistencia'!$C$2:$C$251,B32,'Registro de asistencia'!$K$2:$K$251,"Incapacidad"))</f>
        <v xml:space="preserve"> </v>
      </c>
      <c r="J32" s="4" t="str">
        <f>IF(B32="","",COUNTIFS('Registro de asistencia'!$C$2:$C$251,B32,'Registro de asistencia'!$J$2:$J$251,"&gt;0"))</f>
        <v xml:space="preserve"> </v>
      </c>
      <c r="K32" s="4" t="str">
        <f>IF(B32="","",SUMIF('Registro de asistencia'!$C$2:$C$251,B32,'Registro de asistencia'!$J$2:$J$251))</f>
        <v xml:space="preserve"> </v>
      </c>
      <c r="L32" s="3" t="str">
        <f>IF(B32="","",SUMIF('Registro de asistencia'!$C$2:$C$251,B32,'Registro de asistencia'!$H$2:$H$251))</f>
        <v xml:space="preserve"> </v>
      </c>
      <c r="M32" s="3" t="str">
        <f>IF(B32="","",IFERROR(L32/COUNTIFS('Registro de asistencia'!$C$2:$C$251,B32,'Registro de asistencia'!$H$2:$H$251,"&gt;0"),0))</f>
        <v xml:space="preserve"> </v>
      </c>
    </row>
    <row r="33">
      <c r="A33" t="str">
        <f>IF('Catálogos'!D34="","",'Catálogos'!E34)</f>
        <v xml:space="preserve"> </v>
      </c>
      <c r="B33" t="str">
        <f>IF('Catálogos'!D34="","",'Catálogos'!D34)</f>
        <v xml:space="preserve"> </v>
      </c>
      <c r="C33" t="str">
        <f>IF('Catálogos'!D34="","",'Catálogos'!F34)</f>
        <v xml:space="preserve"> </v>
      </c>
      <c r="D33" s="4" t="str">
        <f>IF(B33="","",COUNTIF('Registro de asistencia'!$C$2:$C$251,B33))</f>
        <v xml:space="preserve"> </v>
      </c>
      <c r="E33" s="4" t="str">
        <f>IF(B33="","",COUNTIFS('Registro de asistencia'!$C$2:$C$251,B33,'Registro de asistencia'!$K$2:$K$251,"Asistió"))</f>
        <v xml:space="preserve"> </v>
      </c>
      <c r="F33" s="4" t="str">
        <f>IF(B33="","",COUNTIFS('Registro de asistencia'!$C$2:$C$251,B33,'Registro de asistencia'!$K$2:$K$251,"Falta"))</f>
        <v xml:space="preserve"> </v>
      </c>
      <c r="G33" s="4" t="str">
        <f>IF(B33="","",COUNTIFS('Registro de asistencia'!$C$2:$C$251,B33,'Registro de asistencia'!$K$2:$K$251,"Permiso"))</f>
        <v xml:space="preserve"> </v>
      </c>
      <c r="H33" s="4" t="str">
        <f>IF(B33="","",COUNTIFS('Registro de asistencia'!$C$2:$C$251,B33,'Registro de asistencia'!$K$2:$K$251,"Vacaciones"))</f>
        <v xml:space="preserve"> </v>
      </c>
      <c r="I33" s="4" t="str">
        <f>IF(B33="","",COUNTIFS('Registro de asistencia'!$C$2:$C$251,B33,'Registro de asistencia'!$K$2:$K$251,"Incapacidad"))</f>
        <v xml:space="preserve"> </v>
      </c>
      <c r="J33" s="4" t="str">
        <f>IF(B33="","",COUNTIFS('Registro de asistencia'!$C$2:$C$251,B33,'Registro de asistencia'!$J$2:$J$251,"&gt;0"))</f>
        <v xml:space="preserve"> </v>
      </c>
      <c r="K33" s="4" t="str">
        <f>IF(B33="","",SUMIF('Registro de asistencia'!$C$2:$C$251,B33,'Registro de asistencia'!$J$2:$J$251))</f>
        <v xml:space="preserve"> </v>
      </c>
      <c r="L33" s="3" t="str">
        <f>IF(B33="","",SUMIF('Registro de asistencia'!$C$2:$C$251,B33,'Registro de asistencia'!$H$2:$H$251))</f>
        <v xml:space="preserve"> </v>
      </c>
      <c r="M33" s="3" t="str">
        <f>IF(B33="","",IFERROR(L33/COUNTIFS('Registro de asistencia'!$C$2:$C$251,B33,'Registro de asistencia'!$H$2:$H$251,"&gt;0"),0))</f>
        <v xml:space="preserve"> </v>
      </c>
    </row>
    <row r="34">
      <c r="A34" t="str">
        <f>IF('Catálogos'!D35="","",'Catálogos'!E35)</f>
        <v xml:space="preserve"> </v>
      </c>
      <c r="B34" t="str">
        <f>IF('Catálogos'!D35="","",'Catálogos'!D35)</f>
        <v xml:space="preserve"> </v>
      </c>
      <c r="C34" t="str">
        <f>IF('Catálogos'!D35="","",'Catálogos'!F35)</f>
        <v xml:space="preserve"> </v>
      </c>
      <c r="D34" s="4" t="str">
        <f>IF(B34="","",COUNTIF('Registro de asistencia'!$C$2:$C$251,B34))</f>
        <v xml:space="preserve"> </v>
      </c>
      <c r="E34" s="4" t="str">
        <f>IF(B34="","",COUNTIFS('Registro de asistencia'!$C$2:$C$251,B34,'Registro de asistencia'!$K$2:$K$251,"Asistió"))</f>
        <v xml:space="preserve"> </v>
      </c>
      <c r="F34" s="4" t="str">
        <f>IF(B34="","",COUNTIFS('Registro de asistencia'!$C$2:$C$251,B34,'Registro de asistencia'!$K$2:$K$251,"Falta"))</f>
        <v xml:space="preserve"> </v>
      </c>
      <c r="G34" s="4" t="str">
        <f>IF(B34="","",COUNTIFS('Registro de asistencia'!$C$2:$C$251,B34,'Registro de asistencia'!$K$2:$K$251,"Permiso"))</f>
        <v xml:space="preserve"> </v>
      </c>
      <c r="H34" s="4" t="str">
        <f>IF(B34="","",COUNTIFS('Registro de asistencia'!$C$2:$C$251,B34,'Registro de asistencia'!$K$2:$K$251,"Vacaciones"))</f>
        <v xml:space="preserve"> </v>
      </c>
      <c r="I34" s="4" t="str">
        <f>IF(B34="","",COUNTIFS('Registro de asistencia'!$C$2:$C$251,B34,'Registro de asistencia'!$K$2:$K$251,"Incapacidad"))</f>
        <v xml:space="preserve"> </v>
      </c>
      <c r="J34" s="4" t="str">
        <f>IF(B34="","",COUNTIFS('Registro de asistencia'!$C$2:$C$251,B34,'Registro de asistencia'!$J$2:$J$251,"&gt;0"))</f>
        <v xml:space="preserve"> </v>
      </c>
      <c r="K34" s="4" t="str">
        <f>IF(B34="","",SUMIF('Registro de asistencia'!$C$2:$C$251,B34,'Registro de asistencia'!$J$2:$J$251))</f>
        <v xml:space="preserve"> </v>
      </c>
      <c r="L34" s="3" t="str">
        <f>IF(B34="","",SUMIF('Registro de asistencia'!$C$2:$C$251,B34,'Registro de asistencia'!$H$2:$H$251))</f>
        <v xml:space="preserve"> </v>
      </c>
      <c r="M34" s="3" t="str">
        <f>IF(B34="","",IFERROR(L34/COUNTIFS('Registro de asistencia'!$C$2:$C$251,B34,'Registro de asistencia'!$H$2:$H$251,"&gt;0"),0))</f>
        <v xml:space="preserve"> </v>
      </c>
    </row>
    <row r="35">
      <c r="A35" t="str">
        <f>IF('Catálogos'!D36="","",'Catálogos'!E36)</f>
        <v xml:space="preserve"> </v>
      </c>
      <c r="B35" t="str">
        <f>IF('Catálogos'!D36="","",'Catálogos'!D36)</f>
        <v xml:space="preserve"> </v>
      </c>
      <c r="C35" t="str">
        <f>IF('Catálogos'!D36="","",'Catálogos'!F36)</f>
        <v xml:space="preserve"> </v>
      </c>
      <c r="D35" s="4" t="str">
        <f>IF(B35="","",COUNTIF('Registro de asistencia'!$C$2:$C$251,B35))</f>
        <v xml:space="preserve"> </v>
      </c>
      <c r="E35" s="4" t="str">
        <f>IF(B35="","",COUNTIFS('Registro de asistencia'!$C$2:$C$251,B35,'Registro de asistencia'!$K$2:$K$251,"Asistió"))</f>
        <v xml:space="preserve"> </v>
      </c>
      <c r="F35" s="4" t="str">
        <f>IF(B35="","",COUNTIFS('Registro de asistencia'!$C$2:$C$251,B35,'Registro de asistencia'!$K$2:$K$251,"Falta"))</f>
        <v xml:space="preserve"> </v>
      </c>
      <c r="G35" s="4" t="str">
        <f>IF(B35="","",COUNTIFS('Registro de asistencia'!$C$2:$C$251,B35,'Registro de asistencia'!$K$2:$K$251,"Permiso"))</f>
        <v xml:space="preserve"> </v>
      </c>
      <c r="H35" s="4" t="str">
        <f>IF(B35="","",COUNTIFS('Registro de asistencia'!$C$2:$C$251,B35,'Registro de asistencia'!$K$2:$K$251,"Vacaciones"))</f>
        <v xml:space="preserve"> </v>
      </c>
      <c r="I35" s="4" t="str">
        <f>IF(B35="","",COUNTIFS('Registro de asistencia'!$C$2:$C$251,B35,'Registro de asistencia'!$K$2:$K$251,"Incapacidad"))</f>
        <v xml:space="preserve"> </v>
      </c>
      <c r="J35" s="4" t="str">
        <f>IF(B35="","",COUNTIFS('Registro de asistencia'!$C$2:$C$251,B35,'Registro de asistencia'!$J$2:$J$251,"&gt;0"))</f>
        <v xml:space="preserve"> </v>
      </c>
      <c r="K35" s="4" t="str">
        <f>IF(B35="","",SUMIF('Registro de asistencia'!$C$2:$C$251,B35,'Registro de asistencia'!$J$2:$J$251))</f>
        <v xml:space="preserve"> </v>
      </c>
      <c r="L35" s="3" t="str">
        <f>IF(B35="","",SUMIF('Registro de asistencia'!$C$2:$C$251,B35,'Registro de asistencia'!$H$2:$H$251))</f>
        <v xml:space="preserve"> </v>
      </c>
      <c r="M35" s="3" t="str">
        <f>IF(B35="","",IFERROR(L35/COUNTIFS('Registro de asistencia'!$C$2:$C$251,B35,'Registro de asistencia'!$H$2:$H$251,"&gt;0"),0))</f>
        <v xml:space="preserve"> </v>
      </c>
    </row>
    <row r="36">
      <c r="A36" t="str">
        <f>IF('Catálogos'!D37="","",'Catálogos'!E37)</f>
        <v xml:space="preserve"> </v>
      </c>
      <c r="B36" t="str">
        <f>IF('Catálogos'!D37="","",'Catálogos'!D37)</f>
        <v xml:space="preserve"> </v>
      </c>
      <c r="C36" t="str">
        <f>IF('Catálogos'!D37="","",'Catálogos'!F37)</f>
        <v xml:space="preserve"> </v>
      </c>
      <c r="D36" s="4" t="str">
        <f>IF(B36="","",COUNTIF('Registro de asistencia'!$C$2:$C$251,B36))</f>
        <v xml:space="preserve"> </v>
      </c>
      <c r="E36" s="4" t="str">
        <f>IF(B36="","",COUNTIFS('Registro de asistencia'!$C$2:$C$251,B36,'Registro de asistencia'!$K$2:$K$251,"Asistió"))</f>
        <v xml:space="preserve"> </v>
      </c>
      <c r="F36" s="4" t="str">
        <f>IF(B36="","",COUNTIFS('Registro de asistencia'!$C$2:$C$251,B36,'Registro de asistencia'!$K$2:$K$251,"Falta"))</f>
        <v xml:space="preserve"> </v>
      </c>
      <c r="G36" s="4" t="str">
        <f>IF(B36="","",COUNTIFS('Registro de asistencia'!$C$2:$C$251,B36,'Registro de asistencia'!$K$2:$K$251,"Permiso"))</f>
        <v xml:space="preserve"> </v>
      </c>
      <c r="H36" s="4" t="str">
        <f>IF(B36="","",COUNTIFS('Registro de asistencia'!$C$2:$C$251,B36,'Registro de asistencia'!$K$2:$K$251,"Vacaciones"))</f>
        <v xml:space="preserve"> </v>
      </c>
      <c r="I36" s="4" t="str">
        <f>IF(B36="","",COUNTIFS('Registro de asistencia'!$C$2:$C$251,B36,'Registro de asistencia'!$K$2:$K$251,"Incapacidad"))</f>
        <v xml:space="preserve"> </v>
      </c>
      <c r="J36" s="4" t="str">
        <f>IF(B36="","",COUNTIFS('Registro de asistencia'!$C$2:$C$251,B36,'Registro de asistencia'!$J$2:$J$251,"&gt;0"))</f>
        <v xml:space="preserve"> </v>
      </c>
      <c r="K36" s="4" t="str">
        <f>IF(B36="","",SUMIF('Registro de asistencia'!$C$2:$C$251,B36,'Registro de asistencia'!$J$2:$J$251))</f>
        <v xml:space="preserve"> </v>
      </c>
      <c r="L36" s="3" t="str">
        <f>IF(B36="","",SUMIF('Registro de asistencia'!$C$2:$C$251,B36,'Registro de asistencia'!$H$2:$H$251))</f>
        <v xml:space="preserve"> </v>
      </c>
      <c r="M36" s="3" t="str">
        <f>IF(B36="","",IFERROR(L36/COUNTIFS('Registro de asistencia'!$C$2:$C$251,B36,'Registro de asistencia'!$H$2:$H$251,"&gt;0"),0))</f>
        <v xml:space="preserve"> </v>
      </c>
    </row>
    <row r="37">
      <c r="A37" t="str">
        <f>IF('Catálogos'!D38="","",'Catálogos'!E38)</f>
        <v xml:space="preserve"> </v>
      </c>
      <c r="B37" t="str">
        <f>IF('Catálogos'!D38="","",'Catálogos'!D38)</f>
        <v xml:space="preserve"> </v>
      </c>
      <c r="C37" t="str">
        <f>IF('Catálogos'!D38="","",'Catálogos'!F38)</f>
        <v xml:space="preserve"> </v>
      </c>
      <c r="D37" s="4" t="str">
        <f>IF(B37="","",COUNTIF('Registro de asistencia'!$C$2:$C$251,B37))</f>
        <v xml:space="preserve"> </v>
      </c>
      <c r="E37" s="4" t="str">
        <f>IF(B37="","",COUNTIFS('Registro de asistencia'!$C$2:$C$251,B37,'Registro de asistencia'!$K$2:$K$251,"Asistió"))</f>
        <v xml:space="preserve"> </v>
      </c>
      <c r="F37" s="4" t="str">
        <f>IF(B37="","",COUNTIFS('Registro de asistencia'!$C$2:$C$251,B37,'Registro de asistencia'!$K$2:$K$251,"Falta"))</f>
        <v xml:space="preserve"> </v>
      </c>
      <c r="G37" s="4" t="str">
        <f>IF(B37="","",COUNTIFS('Registro de asistencia'!$C$2:$C$251,B37,'Registro de asistencia'!$K$2:$K$251,"Permiso"))</f>
        <v xml:space="preserve"> </v>
      </c>
      <c r="H37" s="4" t="str">
        <f>IF(B37="","",COUNTIFS('Registro de asistencia'!$C$2:$C$251,B37,'Registro de asistencia'!$K$2:$K$251,"Vacaciones"))</f>
        <v xml:space="preserve"> </v>
      </c>
      <c r="I37" s="4" t="str">
        <f>IF(B37="","",COUNTIFS('Registro de asistencia'!$C$2:$C$251,B37,'Registro de asistencia'!$K$2:$K$251,"Incapacidad"))</f>
        <v xml:space="preserve"> </v>
      </c>
      <c r="J37" s="4" t="str">
        <f>IF(B37="","",COUNTIFS('Registro de asistencia'!$C$2:$C$251,B37,'Registro de asistencia'!$J$2:$J$251,"&gt;0"))</f>
        <v xml:space="preserve"> </v>
      </c>
      <c r="K37" s="4" t="str">
        <f>IF(B37="","",SUMIF('Registro de asistencia'!$C$2:$C$251,B37,'Registro de asistencia'!$J$2:$J$251))</f>
        <v xml:space="preserve"> </v>
      </c>
      <c r="L37" s="3" t="str">
        <f>IF(B37="","",SUMIF('Registro de asistencia'!$C$2:$C$251,B37,'Registro de asistencia'!$H$2:$H$251))</f>
        <v xml:space="preserve"> </v>
      </c>
      <c r="M37" s="3" t="str">
        <f>IF(B37="","",IFERROR(L37/COUNTIFS('Registro de asistencia'!$C$2:$C$251,B37,'Registro de asistencia'!$H$2:$H$251,"&gt;0"),0))</f>
        <v xml:space="preserve"> </v>
      </c>
    </row>
    <row r="38">
      <c r="A38" t="str">
        <f>IF('Catálogos'!D39="","",'Catálogos'!E39)</f>
        <v xml:space="preserve"> </v>
      </c>
      <c r="B38" t="str">
        <f>IF('Catálogos'!D39="","",'Catálogos'!D39)</f>
        <v xml:space="preserve"> </v>
      </c>
      <c r="C38" t="str">
        <f>IF('Catálogos'!D39="","",'Catálogos'!F39)</f>
        <v xml:space="preserve"> </v>
      </c>
      <c r="D38" s="4" t="str">
        <f>IF(B38="","",COUNTIF('Registro de asistencia'!$C$2:$C$251,B38))</f>
        <v xml:space="preserve"> </v>
      </c>
      <c r="E38" s="4" t="str">
        <f>IF(B38="","",COUNTIFS('Registro de asistencia'!$C$2:$C$251,B38,'Registro de asistencia'!$K$2:$K$251,"Asistió"))</f>
        <v xml:space="preserve"> </v>
      </c>
      <c r="F38" s="4" t="str">
        <f>IF(B38="","",COUNTIFS('Registro de asistencia'!$C$2:$C$251,B38,'Registro de asistencia'!$K$2:$K$251,"Falta"))</f>
        <v xml:space="preserve"> </v>
      </c>
      <c r="G38" s="4" t="str">
        <f>IF(B38="","",COUNTIFS('Registro de asistencia'!$C$2:$C$251,B38,'Registro de asistencia'!$K$2:$K$251,"Permiso"))</f>
        <v xml:space="preserve"> </v>
      </c>
      <c r="H38" s="4" t="str">
        <f>IF(B38="","",COUNTIFS('Registro de asistencia'!$C$2:$C$251,B38,'Registro de asistencia'!$K$2:$K$251,"Vacaciones"))</f>
        <v xml:space="preserve"> </v>
      </c>
      <c r="I38" s="4" t="str">
        <f>IF(B38="","",COUNTIFS('Registro de asistencia'!$C$2:$C$251,B38,'Registro de asistencia'!$K$2:$K$251,"Incapacidad"))</f>
        <v xml:space="preserve"> </v>
      </c>
      <c r="J38" s="4" t="str">
        <f>IF(B38="","",COUNTIFS('Registro de asistencia'!$C$2:$C$251,B38,'Registro de asistencia'!$J$2:$J$251,"&gt;0"))</f>
        <v xml:space="preserve"> </v>
      </c>
      <c r="K38" s="4" t="str">
        <f>IF(B38="","",SUMIF('Registro de asistencia'!$C$2:$C$251,B38,'Registro de asistencia'!$J$2:$J$251))</f>
        <v xml:space="preserve"> </v>
      </c>
      <c r="L38" s="3" t="str">
        <f>IF(B38="","",SUMIF('Registro de asistencia'!$C$2:$C$251,B38,'Registro de asistencia'!$H$2:$H$251))</f>
        <v xml:space="preserve"> </v>
      </c>
      <c r="M38" s="3" t="str">
        <f>IF(B38="","",IFERROR(L38/COUNTIFS('Registro de asistencia'!$C$2:$C$251,B38,'Registro de asistencia'!$H$2:$H$251,"&gt;0"),0))</f>
        <v xml:space="preserve"> </v>
      </c>
    </row>
    <row r="39">
      <c r="A39" t="str">
        <f>IF('Catálogos'!D40="","",'Catálogos'!E40)</f>
        <v xml:space="preserve"> </v>
      </c>
      <c r="B39" t="str">
        <f>IF('Catálogos'!D40="","",'Catálogos'!D40)</f>
        <v xml:space="preserve"> </v>
      </c>
      <c r="C39" t="str">
        <f>IF('Catálogos'!D40="","",'Catálogos'!F40)</f>
        <v xml:space="preserve"> </v>
      </c>
      <c r="D39" s="4" t="str">
        <f>IF(B39="","",COUNTIF('Registro de asistencia'!$C$2:$C$251,B39))</f>
        <v xml:space="preserve"> </v>
      </c>
      <c r="E39" s="4" t="str">
        <f>IF(B39="","",COUNTIFS('Registro de asistencia'!$C$2:$C$251,B39,'Registro de asistencia'!$K$2:$K$251,"Asistió"))</f>
        <v xml:space="preserve"> </v>
      </c>
      <c r="F39" s="4" t="str">
        <f>IF(B39="","",COUNTIFS('Registro de asistencia'!$C$2:$C$251,B39,'Registro de asistencia'!$K$2:$K$251,"Falta"))</f>
        <v xml:space="preserve"> </v>
      </c>
      <c r="G39" s="4" t="str">
        <f>IF(B39="","",COUNTIFS('Registro de asistencia'!$C$2:$C$251,B39,'Registro de asistencia'!$K$2:$K$251,"Permiso"))</f>
        <v xml:space="preserve"> </v>
      </c>
      <c r="H39" s="4" t="str">
        <f>IF(B39="","",COUNTIFS('Registro de asistencia'!$C$2:$C$251,B39,'Registro de asistencia'!$K$2:$K$251,"Vacaciones"))</f>
        <v xml:space="preserve"> </v>
      </c>
      <c r="I39" s="4" t="str">
        <f>IF(B39="","",COUNTIFS('Registro de asistencia'!$C$2:$C$251,B39,'Registro de asistencia'!$K$2:$K$251,"Incapacidad"))</f>
        <v xml:space="preserve"> </v>
      </c>
      <c r="J39" s="4" t="str">
        <f>IF(B39="","",COUNTIFS('Registro de asistencia'!$C$2:$C$251,B39,'Registro de asistencia'!$J$2:$J$251,"&gt;0"))</f>
        <v xml:space="preserve"> </v>
      </c>
      <c r="K39" s="4" t="str">
        <f>IF(B39="","",SUMIF('Registro de asistencia'!$C$2:$C$251,B39,'Registro de asistencia'!$J$2:$J$251))</f>
        <v xml:space="preserve"> </v>
      </c>
      <c r="L39" s="3" t="str">
        <f>IF(B39="","",SUMIF('Registro de asistencia'!$C$2:$C$251,B39,'Registro de asistencia'!$H$2:$H$251))</f>
        <v xml:space="preserve"> </v>
      </c>
      <c r="M39" s="3" t="str">
        <f>IF(B39="","",IFERROR(L39/COUNTIFS('Registro de asistencia'!$C$2:$C$251,B39,'Registro de asistencia'!$H$2:$H$251,"&gt;0"),0))</f>
        <v xml:space="preserve"> </v>
      </c>
    </row>
    <row r="40">
      <c r="A40" t="str">
        <f>IF('Catálogos'!D41="","",'Catálogos'!E41)</f>
        <v xml:space="preserve"> </v>
      </c>
      <c r="B40" t="str">
        <f>IF('Catálogos'!D41="","",'Catálogos'!D41)</f>
        <v xml:space="preserve"> </v>
      </c>
      <c r="C40" t="str">
        <f>IF('Catálogos'!D41="","",'Catálogos'!F41)</f>
        <v xml:space="preserve"> </v>
      </c>
      <c r="D40" s="4" t="str">
        <f>IF(B40="","",COUNTIF('Registro de asistencia'!$C$2:$C$251,B40))</f>
        <v xml:space="preserve"> </v>
      </c>
      <c r="E40" s="4" t="str">
        <f>IF(B40="","",COUNTIFS('Registro de asistencia'!$C$2:$C$251,B40,'Registro de asistencia'!$K$2:$K$251,"Asistió"))</f>
        <v xml:space="preserve"> </v>
      </c>
      <c r="F40" s="4" t="str">
        <f>IF(B40="","",COUNTIFS('Registro de asistencia'!$C$2:$C$251,B40,'Registro de asistencia'!$K$2:$K$251,"Falta"))</f>
        <v xml:space="preserve"> </v>
      </c>
      <c r="G40" s="4" t="str">
        <f>IF(B40="","",COUNTIFS('Registro de asistencia'!$C$2:$C$251,B40,'Registro de asistencia'!$K$2:$K$251,"Permiso"))</f>
        <v xml:space="preserve"> </v>
      </c>
      <c r="H40" s="4" t="str">
        <f>IF(B40="","",COUNTIFS('Registro de asistencia'!$C$2:$C$251,B40,'Registro de asistencia'!$K$2:$K$251,"Vacaciones"))</f>
        <v xml:space="preserve"> </v>
      </c>
      <c r="I40" s="4" t="str">
        <f>IF(B40="","",COUNTIFS('Registro de asistencia'!$C$2:$C$251,B40,'Registro de asistencia'!$K$2:$K$251,"Incapacidad"))</f>
        <v xml:space="preserve"> </v>
      </c>
      <c r="J40" s="4" t="str">
        <f>IF(B40="","",COUNTIFS('Registro de asistencia'!$C$2:$C$251,B40,'Registro de asistencia'!$J$2:$J$251,"&gt;0"))</f>
        <v xml:space="preserve"> </v>
      </c>
      <c r="K40" s="4" t="str">
        <f>IF(B40="","",SUMIF('Registro de asistencia'!$C$2:$C$251,B40,'Registro de asistencia'!$J$2:$J$251))</f>
        <v xml:space="preserve"> </v>
      </c>
      <c r="L40" s="3" t="str">
        <f>IF(B40="","",SUMIF('Registro de asistencia'!$C$2:$C$251,B40,'Registro de asistencia'!$H$2:$H$251))</f>
        <v xml:space="preserve"> </v>
      </c>
      <c r="M40" s="3" t="str">
        <f>IF(B40="","",IFERROR(L40/COUNTIFS('Registro de asistencia'!$C$2:$C$251,B40,'Registro de asistencia'!$H$2:$H$251,"&gt;0"),0))</f>
        <v xml:space="preserve"> </v>
      </c>
    </row>
    <row r="41">
      <c r="A41" t="str">
        <f>IF('Catálogos'!D42="","",'Catálogos'!E42)</f>
        <v xml:space="preserve"> </v>
      </c>
      <c r="B41" t="str">
        <f>IF('Catálogos'!D42="","",'Catálogos'!D42)</f>
        <v xml:space="preserve"> </v>
      </c>
      <c r="C41" t="str">
        <f>IF('Catálogos'!D42="","",'Catálogos'!F42)</f>
        <v xml:space="preserve"> </v>
      </c>
      <c r="D41" s="4" t="str">
        <f>IF(B41="","",COUNTIF('Registro de asistencia'!$C$2:$C$251,B41))</f>
        <v xml:space="preserve"> </v>
      </c>
      <c r="E41" s="4" t="str">
        <f>IF(B41="","",COUNTIFS('Registro de asistencia'!$C$2:$C$251,B41,'Registro de asistencia'!$K$2:$K$251,"Asistió"))</f>
        <v xml:space="preserve"> </v>
      </c>
      <c r="F41" s="4" t="str">
        <f>IF(B41="","",COUNTIFS('Registro de asistencia'!$C$2:$C$251,B41,'Registro de asistencia'!$K$2:$K$251,"Falta"))</f>
        <v xml:space="preserve"> </v>
      </c>
      <c r="G41" s="4" t="str">
        <f>IF(B41="","",COUNTIFS('Registro de asistencia'!$C$2:$C$251,B41,'Registro de asistencia'!$K$2:$K$251,"Permiso"))</f>
        <v xml:space="preserve"> </v>
      </c>
      <c r="H41" s="4" t="str">
        <f>IF(B41="","",COUNTIFS('Registro de asistencia'!$C$2:$C$251,B41,'Registro de asistencia'!$K$2:$K$251,"Vacaciones"))</f>
        <v xml:space="preserve"> </v>
      </c>
      <c r="I41" s="4" t="str">
        <f>IF(B41="","",COUNTIFS('Registro de asistencia'!$C$2:$C$251,B41,'Registro de asistencia'!$K$2:$K$251,"Incapacidad"))</f>
        <v xml:space="preserve"> </v>
      </c>
      <c r="J41" s="4" t="str">
        <f>IF(B41="","",COUNTIFS('Registro de asistencia'!$C$2:$C$251,B41,'Registro de asistencia'!$J$2:$J$251,"&gt;0"))</f>
        <v xml:space="preserve"> </v>
      </c>
      <c r="K41" s="4" t="str">
        <f>IF(B41="","",SUMIF('Registro de asistencia'!$C$2:$C$251,B41,'Registro de asistencia'!$J$2:$J$251))</f>
        <v xml:space="preserve"> </v>
      </c>
      <c r="L41" s="3" t="str">
        <f>IF(B41="","",SUMIF('Registro de asistencia'!$C$2:$C$251,B41,'Registro de asistencia'!$H$2:$H$251))</f>
        <v xml:space="preserve"> </v>
      </c>
      <c r="M41" s="3" t="str">
        <f>IF(B41="","",IFERROR(L41/COUNTIFS('Registro de asistencia'!$C$2:$C$251,B41,'Registro de asistencia'!$H$2:$H$251,"&gt;0"),0))</f>
        <v xml:space="preserve"> </v>
      </c>
    </row>
    <row r="42">
      <c r="A42" t="str">
        <f>IF('Catálogos'!D43="","",'Catálogos'!E43)</f>
        <v xml:space="preserve"> </v>
      </c>
      <c r="B42" t="str">
        <f>IF('Catálogos'!D43="","",'Catálogos'!D43)</f>
        <v xml:space="preserve"> </v>
      </c>
      <c r="C42" t="str">
        <f>IF('Catálogos'!D43="","",'Catálogos'!F43)</f>
        <v xml:space="preserve"> </v>
      </c>
      <c r="D42" s="4" t="str">
        <f>IF(B42="","",COUNTIF('Registro de asistencia'!$C$2:$C$251,B42))</f>
        <v xml:space="preserve"> </v>
      </c>
      <c r="E42" s="4" t="str">
        <f>IF(B42="","",COUNTIFS('Registro de asistencia'!$C$2:$C$251,B42,'Registro de asistencia'!$K$2:$K$251,"Asistió"))</f>
        <v xml:space="preserve"> </v>
      </c>
      <c r="F42" s="4" t="str">
        <f>IF(B42="","",COUNTIFS('Registro de asistencia'!$C$2:$C$251,B42,'Registro de asistencia'!$K$2:$K$251,"Falta"))</f>
        <v xml:space="preserve"> </v>
      </c>
      <c r="G42" s="4" t="str">
        <f>IF(B42="","",COUNTIFS('Registro de asistencia'!$C$2:$C$251,B42,'Registro de asistencia'!$K$2:$K$251,"Permiso"))</f>
        <v xml:space="preserve"> </v>
      </c>
      <c r="H42" s="4" t="str">
        <f>IF(B42="","",COUNTIFS('Registro de asistencia'!$C$2:$C$251,B42,'Registro de asistencia'!$K$2:$K$251,"Vacaciones"))</f>
        <v xml:space="preserve"> </v>
      </c>
      <c r="I42" s="4" t="str">
        <f>IF(B42="","",COUNTIFS('Registro de asistencia'!$C$2:$C$251,B42,'Registro de asistencia'!$K$2:$K$251,"Incapacidad"))</f>
        <v xml:space="preserve"> </v>
      </c>
      <c r="J42" s="4" t="str">
        <f>IF(B42="","",COUNTIFS('Registro de asistencia'!$C$2:$C$251,B42,'Registro de asistencia'!$J$2:$J$251,"&gt;0"))</f>
        <v xml:space="preserve"> </v>
      </c>
      <c r="K42" s="4" t="str">
        <f>IF(B42="","",SUMIF('Registro de asistencia'!$C$2:$C$251,B42,'Registro de asistencia'!$J$2:$J$251))</f>
        <v xml:space="preserve"> </v>
      </c>
      <c r="L42" s="3" t="str">
        <f>IF(B42="","",SUMIF('Registro de asistencia'!$C$2:$C$251,B42,'Registro de asistencia'!$H$2:$H$251))</f>
        <v xml:space="preserve"> </v>
      </c>
      <c r="M42" s="3" t="str">
        <f>IF(B42="","",IFERROR(L42/COUNTIFS('Registro de asistencia'!$C$2:$C$251,B42,'Registro de asistencia'!$H$2:$H$251,"&gt;0"),0))</f>
        <v xml:space="preserve"> </v>
      </c>
    </row>
    <row r="43">
      <c r="A43" t="str">
        <f>IF('Catálogos'!D44="","",'Catálogos'!E44)</f>
        <v xml:space="preserve"> </v>
      </c>
      <c r="B43" t="str">
        <f>IF('Catálogos'!D44="","",'Catálogos'!D44)</f>
        <v xml:space="preserve"> </v>
      </c>
      <c r="C43" t="str">
        <f>IF('Catálogos'!D44="","",'Catálogos'!F44)</f>
        <v xml:space="preserve"> </v>
      </c>
      <c r="D43" s="4" t="str">
        <f>IF(B43="","",COUNTIF('Registro de asistencia'!$C$2:$C$251,B43))</f>
        <v xml:space="preserve"> </v>
      </c>
      <c r="E43" s="4" t="str">
        <f>IF(B43="","",COUNTIFS('Registro de asistencia'!$C$2:$C$251,B43,'Registro de asistencia'!$K$2:$K$251,"Asistió"))</f>
        <v xml:space="preserve"> </v>
      </c>
      <c r="F43" s="4" t="str">
        <f>IF(B43="","",COUNTIFS('Registro de asistencia'!$C$2:$C$251,B43,'Registro de asistencia'!$K$2:$K$251,"Falta"))</f>
        <v xml:space="preserve"> </v>
      </c>
      <c r="G43" s="4" t="str">
        <f>IF(B43="","",COUNTIFS('Registro de asistencia'!$C$2:$C$251,B43,'Registro de asistencia'!$K$2:$K$251,"Permiso"))</f>
        <v xml:space="preserve"> </v>
      </c>
      <c r="H43" s="4" t="str">
        <f>IF(B43="","",COUNTIFS('Registro de asistencia'!$C$2:$C$251,B43,'Registro de asistencia'!$K$2:$K$251,"Vacaciones"))</f>
        <v xml:space="preserve"> </v>
      </c>
      <c r="I43" s="4" t="str">
        <f>IF(B43="","",COUNTIFS('Registro de asistencia'!$C$2:$C$251,B43,'Registro de asistencia'!$K$2:$K$251,"Incapacidad"))</f>
        <v xml:space="preserve"> </v>
      </c>
      <c r="J43" s="4" t="str">
        <f>IF(B43="","",COUNTIFS('Registro de asistencia'!$C$2:$C$251,B43,'Registro de asistencia'!$J$2:$J$251,"&gt;0"))</f>
        <v xml:space="preserve"> </v>
      </c>
      <c r="K43" s="4" t="str">
        <f>IF(B43="","",SUMIF('Registro de asistencia'!$C$2:$C$251,B43,'Registro de asistencia'!$J$2:$J$251))</f>
        <v xml:space="preserve"> </v>
      </c>
      <c r="L43" s="3" t="str">
        <f>IF(B43="","",SUMIF('Registro de asistencia'!$C$2:$C$251,B43,'Registro de asistencia'!$H$2:$H$251))</f>
        <v xml:space="preserve"> </v>
      </c>
      <c r="M43" s="3" t="str">
        <f>IF(B43="","",IFERROR(L43/COUNTIFS('Registro de asistencia'!$C$2:$C$251,B43,'Registro de asistencia'!$H$2:$H$251,"&gt;0"),0))</f>
        <v xml:space="preserve"> </v>
      </c>
    </row>
    <row r="44">
      <c r="A44" t="str">
        <f>IF('Catálogos'!D45="","",'Catálogos'!E45)</f>
        <v xml:space="preserve"> </v>
      </c>
      <c r="B44" t="str">
        <f>IF('Catálogos'!D45="","",'Catálogos'!D45)</f>
        <v xml:space="preserve"> </v>
      </c>
      <c r="C44" t="str">
        <f>IF('Catálogos'!D45="","",'Catálogos'!F45)</f>
        <v xml:space="preserve"> </v>
      </c>
      <c r="D44" s="4" t="str">
        <f>IF(B44="","",COUNTIF('Registro de asistencia'!$C$2:$C$251,B44))</f>
        <v xml:space="preserve"> </v>
      </c>
      <c r="E44" s="4" t="str">
        <f>IF(B44="","",COUNTIFS('Registro de asistencia'!$C$2:$C$251,B44,'Registro de asistencia'!$K$2:$K$251,"Asistió"))</f>
        <v xml:space="preserve"> </v>
      </c>
      <c r="F44" s="4" t="str">
        <f>IF(B44="","",COUNTIFS('Registro de asistencia'!$C$2:$C$251,B44,'Registro de asistencia'!$K$2:$K$251,"Falta"))</f>
        <v xml:space="preserve"> </v>
      </c>
      <c r="G44" s="4" t="str">
        <f>IF(B44="","",COUNTIFS('Registro de asistencia'!$C$2:$C$251,B44,'Registro de asistencia'!$K$2:$K$251,"Permiso"))</f>
        <v xml:space="preserve"> </v>
      </c>
      <c r="H44" s="4" t="str">
        <f>IF(B44="","",COUNTIFS('Registro de asistencia'!$C$2:$C$251,B44,'Registro de asistencia'!$K$2:$K$251,"Vacaciones"))</f>
        <v xml:space="preserve"> </v>
      </c>
      <c r="I44" s="4" t="str">
        <f>IF(B44="","",COUNTIFS('Registro de asistencia'!$C$2:$C$251,B44,'Registro de asistencia'!$K$2:$K$251,"Incapacidad"))</f>
        <v xml:space="preserve"> </v>
      </c>
      <c r="J44" s="4" t="str">
        <f>IF(B44="","",COUNTIFS('Registro de asistencia'!$C$2:$C$251,B44,'Registro de asistencia'!$J$2:$J$251,"&gt;0"))</f>
        <v xml:space="preserve"> </v>
      </c>
      <c r="K44" s="4" t="str">
        <f>IF(B44="","",SUMIF('Registro de asistencia'!$C$2:$C$251,B44,'Registro de asistencia'!$J$2:$J$251))</f>
        <v xml:space="preserve"> </v>
      </c>
      <c r="L44" s="3" t="str">
        <f>IF(B44="","",SUMIF('Registro de asistencia'!$C$2:$C$251,B44,'Registro de asistencia'!$H$2:$H$251))</f>
        <v xml:space="preserve"> </v>
      </c>
      <c r="M44" s="3" t="str">
        <f>IF(B44="","",IFERROR(L44/COUNTIFS('Registro de asistencia'!$C$2:$C$251,B44,'Registro de asistencia'!$H$2:$H$251,"&gt;0"),0))</f>
        <v xml:space="preserve"> </v>
      </c>
    </row>
    <row r="45">
      <c r="A45" t="str">
        <f>IF('Catálogos'!D46="","",'Catálogos'!E46)</f>
        <v xml:space="preserve"> </v>
      </c>
      <c r="B45" t="str">
        <f>IF('Catálogos'!D46="","",'Catálogos'!D46)</f>
        <v xml:space="preserve"> </v>
      </c>
      <c r="C45" t="str">
        <f>IF('Catálogos'!D46="","",'Catálogos'!F46)</f>
        <v xml:space="preserve"> </v>
      </c>
      <c r="D45" s="4" t="str">
        <f>IF(B45="","",COUNTIF('Registro de asistencia'!$C$2:$C$251,B45))</f>
        <v xml:space="preserve"> </v>
      </c>
      <c r="E45" s="4" t="str">
        <f>IF(B45="","",COUNTIFS('Registro de asistencia'!$C$2:$C$251,B45,'Registro de asistencia'!$K$2:$K$251,"Asistió"))</f>
        <v xml:space="preserve"> </v>
      </c>
      <c r="F45" s="4" t="str">
        <f>IF(B45="","",COUNTIFS('Registro de asistencia'!$C$2:$C$251,B45,'Registro de asistencia'!$K$2:$K$251,"Falta"))</f>
        <v xml:space="preserve"> </v>
      </c>
      <c r="G45" s="4" t="str">
        <f>IF(B45="","",COUNTIFS('Registro de asistencia'!$C$2:$C$251,B45,'Registro de asistencia'!$K$2:$K$251,"Permiso"))</f>
        <v xml:space="preserve"> </v>
      </c>
      <c r="H45" s="4" t="str">
        <f>IF(B45="","",COUNTIFS('Registro de asistencia'!$C$2:$C$251,B45,'Registro de asistencia'!$K$2:$K$251,"Vacaciones"))</f>
        <v xml:space="preserve"> </v>
      </c>
      <c r="I45" s="4" t="str">
        <f>IF(B45="","",COUNTIFS('Registro de asistencia'!$C$2:$C$251,B45,'Registro de asistencia'!$K$2:$K$251,"Incapacidad"))</f>
        <v xml:space="preserve"> </v>
      </c>
      <c r="J45" s="4" t="str">
        <f>IF(B45="","",COUNTIFS('Registro de asistencia'!$C$2:$C$251,B45,'Registro de asistencia'!$J$2:$J$251,"&gt;0"))</f>
        <v xml:space="preserve"> </v>
      </c>
      <c r="K45" s="4" t="str">
        <f>IF(B45="","",SUMIF('Registro de asistencia'!$C$2:$C$251,B45,'Registro de asistencia'!$J$2:$J$251))</f>
        <v xml:space="preserve"> </v>
      </c>
      <c r="L45" s="3" t="str">
        <f>IF(B45="","",SUMIF('Registro de asistencia'!$C$2:$C$251,B45,'Registro de asistencia'!$H$2:$H$251))</f>
        <v xml:space="preserve"> </v>
      </c>
      <c r="M45" s="3" t="str">
        <f>IF(B45="","",IFERROR(L45/COUNTIFS('Registro de asistencia'!$C$2:$C$251,B45,'Registro de asistencia'!$H$2:$H$251,"&gt;0"),0))</f>
        <v xml:space="preserve"> </v>
      </c>
    </row>
    <row r="46">
      <c r="A46" t="str">
        <f>IF('Catálogos'!D47="","",'Catálogos'!E47)</f>
        <v xml:space="preserve"> </v>
      </c>
      <c r="B46" t="str">
        <f>IF('Catálogos'!D47="","",'Catálogos'!D47)</f>
        <v xml:space="preserve"> </v>
      </c>
      <c r="C46" t="str">
        <f>IF('Catálogos'!D47="","",'Catálogos'!F47)</f>
        <v xml:space="preserve"> </v>
      </c>
      <c r="D46" s="4" t="str">
        <f>IF(B46="","",COUNTIF('Registro de asistencia'!$C$2:$C$251,B46))</f>
        <v xml:space="preserve"> </v>
      </c>
      <c r="E46" s="4" t="str">
        <f>IF(B46="","",COUNTIFS('Registro de asistencia'!$C$2:$C$251,B46,'Registro de asistencia'!$K$2:$K$251,"Asistió"))</f>
        <v xml:space="preserve"> </v>
      </c>
      <c r="F46" s="4" t="str">
        <f>IF(B46="","",COUNTIFS('Registro de asistencia'!$C$2:$C$251,B46,'Registro de asistencia'!$K$2:$K$251,"Falta"))</f>
        <v xml:space="preserve"> </v>
      </c>
      <c r="G46" s="4" t="str">
        <f>IF(B46="","",COUNTIFS('Registro de asistencia'!$C$2:$C$251,B46,'Registro de asistencia'!$K$2:$K$251,"Permiso"))</f>
        <v xml:space="preserve"> </v>
      </c>
      <c r="H46" s="4" t="str">
        <f>IF(B46="","",COUNTIFS('Registro de asistencia'!$C$2:$C$251,B46,'Registro de asistencia'!$K$2:$K$251,"Vacaciones"))</f>
        <v xml:space="preserve"> </v>
      </c>
      <c r="I46" s="4" t="str">
        <f>IF(B46="","",COUNTIFS('Registro de asistencia'!$C$2:$C$251,B46,'Registro de asistencia'!$K$2:$K$251,"Incapacidad"))</f>
        <v xml:space="preserve"> </v>
      </c>
      <c r="J46" s="4" t="str">
        <f>IF(B46="","",COUNTIFS('Registro de asistencia'!$C$2:$C$251,B46,'Registro de asistencia'!$J$2:$J$251,"&gt;0"))</f>
        <v xml:space="preserve"> </v>
      </c>
      <c r="K46" s="4" t="str">
        <f>IF(B46="","",SUMIF('Registro de asistencia'!$C$2:$C$251,B46,'Registro de asistencia'!$J$2:$J$251))</f>
        <v xml:space="preserve"> </v>
      </c>
      <c r="L46" s="3" t="str">
        <f>IF(B46="","",SUMIF('Registro de asistencia'!$C$2:$C$251,B46,'Registro de asistencia'!$H$2:$H$251))</f>
        <v xml:space="preserve"> </v>
      </c>
      <c r="M46" s="3" t="str">
        <f>IF(B46="","",IFERROR(L46/COUNTIFS('Registro de asistencia'!$C$2:$C$251,B46,'Registro de asistencia'!$H$2:$H$251,"&gt;0"),0))</f>
        <v xml:space="preserve"> </v>
      </c>
    </row>
    <row r="47">
      <c r="A47" t="str">
        <f>IF('Catálogos'!D48="","",'Catálogos'!E48)</f>
        <v xml:space="preserve"> </v>
      </c>
      <c r="B47" t="str">
        <f>IF('Catálogos'!D48="","",'Catálogos'!D48)</f>
        <v xml:space="preserve"> </v>
      </c>
      <c r="C47" t="str">
        <f>IF('Catálogos'!D48="","",'Catálogos'!F48)</f>
        <v xml:space="preserve"> </v>
      </c>
      <c r="D47" s="4" t="str">
        <f>IF(B47="","",COUNTIF('Registro de asistencia'!$C$2:$C$251,B47))</f>
        <v xml:space="preserve"> </v>
      </c>
      <c r="E47" s="4" t="str">
        <f>IF(B47="","",COUNTIFS('Registro de asistencia'!$C$2:$C$251,B47,'Registro de asistencia'!$K$2:$K$251,"Asistió"))</f>
        <v xml:space="preserve"> </v>
      </c>
      <c r="F47" s="4" t="str">
        <f>IF(B47="","",COUNTIFS('Registro de asistencia'!$C$2:$C$251,B47,'Registro de asistencia'!$K$2:$K$251,"Falta"))</f>
        <v xml:space="preserve"> </v>
      </c>
      <c r="G47" s="4" t="str">
        <f>IF(B47="","",COUNTIFS('Registro de asistencia'!$C$2:$C$251,B47,'Registro de asistencia'!$K$2:$K$251,"Permiso"))</f>
        <v xml:space="preserve"> </v>
      </c>
      <c r="H47" s="4" t="str">
        <f>IF(B47="","",COUNTIFS('Registro de asistencia'!$C$2:$C$251,B47,'Registro de asistencia'!$K$2:$K$251,"Vacaciones"))</f>
        <v xml:space="preserve"> </v>
      </c>
      <c r="I47" s="4" t="str">
        <f>IF(B47="","",COUNTIFS('Registro de asistencia'!$C$2:$C$251,B47,'Registro de asistencia'!$K$2:$K$251,"Incapacidad"))</f>
        <v xml:space="preserve"> </v>
      </c>
      <c r="J47" s="4" t="str">
        <f>IF(B47="","",COUNTIFS('Registro de asistencia'!$C$2:$C$251,B47,'Registro de asistencia'!$J$2:$J$251,"&gt;0"))</f>
        <v xml:space="preserve"> </v>
      </c>
      <c r="K47" s="4" t="str">
        <f>IF(B47="","",SUMIF('Registro de asistencia'!$C$2:$C$251,B47,'Registro de asistencia'!$J$2:$J$251))</f>
        <v xml:space="preserve"> </v>
      </c>
      <c r="L47" s="3" t="str">
        <f>IF(B47="","",SUMIF('Registro de asistencia'!$C$2:$C$251,B47,'Registro de asistencia'!$H$2:$H$251))</f>
        <v xml:space="preserve"> </v>
      </c>
      <c r="M47" s="3" t="str">
        <f>IF(B47="","",IFERROR(L47/COUNTIFS('Registro de asistencia'!$C$2:$C$251,B47,'Registro de asistencia'!$H$2:$H$251,"&gt;0"),0))</f>
        <v xml:space="preserve"> </v>
      </c>
    </row>
    <row r="48">
      <c r="A48" t="str">
        <f>IF('Catálogos'!D49="","",'Catálogos'!E49)</f>
        <v xml:space="preserve"> </v>
      </c>
      <c r="B48" t="str">
        <f>IF('Catálogos'!D49="","",'Catálogos'!D49)</f>
        <v xml:space="preserve"> </v>
      </c>
      <c r="C48" t="str">
        <f>IF('Catálogos'!D49="","",'Catálogos'!F49)</f>
        <v xml:space="preserve"> </v>
      </c>
      <c r="D48" s="4" t="str">
        <f>IF(B48="","",COUNTIF('Registro de asistencia'!$C$2:$C$251,B48))</f>
        <v xml:space="preserve"> </v>
      </c>
      <c r="E48" s="4" t="str">
        <f>IF(B48="","",COUNTIFS('Registro de asistencia'!$C$2:$C$251,B48,'Registro de asistencia'!$K$2:$K$251,"Asistió"))</f>
        <v xml:space="preserve"> </v>
      </c>
      <c r="F48" s="4" t="str">
        <f>IF(B48="","",COUNTIFS('Registro de asistencia'!$C$2:$C$251,B48,'Registro de asistencia'!$K$2:$K$251,"Falta"))</f>
        <v xml:space="preserve"> </v>
      </c>
      <c r="G48" s="4" t="str">
        <f>IF(B48="","",COUNTIFS('Registro de asistencia'!$C$2:$C$251,B48,'Registro de asistencia'!$K$2:$K$251,"Permiso"))</f>
        <v xml:space="preserve"> </v>
      </c>
      <c r="H48" s="4" t="str">
        <f>IF(B48="","",COUNTIFS('Registro de asistencia'!$C$2:$C$251,B48,'Registro de asistencia'!$K$2:$K$251,"Vacaciones"))</f>
        <v xml:space="preserve"> </v>
      </c>
      <c r="I48" s="4" t="str">
        <f>IF(B48="","",COUNTIFS('Registro de asistencia'!$C$2:$C$251,B48,'Registro de asistencia'!$K$2:$K$251,"Incapacidad"))</f>
        <v xml:space="preserve"> </v>
      </c>
      <c r="J48" s="4" t="str">
        <f>IF(B48="","",COUNTIFS('Registro de asistencia'!$C$2:$C$251,B48,'Registro de asistencia'!$J$2:$J$251,"&gt;0"))</f>
        <v xml:space="preserve"> </v>
      </c>
      <c r="K48" s="4" t="str">
        <f>IF(B48="","",SUMIF('Registro de asistencia'!$C$2:$C$251,B48,'Registro de asistencia'!$J$2:$J$251))</f>
        <v xml:space="preserve"> </v>
      </c>
      <c r="L48" s="3" t="str">
        <f>IF(B48="","",SUMIF('Registro de asistencia'!$C$2:$C$251,B48,'Registro de asistencia'!$H$2:$H$251))</f>
        <v xml:space="preserve"> </v>
      </c>
      <c r="M48" s="3" t="str">
        <f>IF(B48="","",IFERROR(L48/COUNTIFS('Registro de asistencia'!$C$2:$C$251,B48,'Registro de asistencia'!$H$2:$H$251,"&gt;0"),0))</f>
        <v xml:space="preserve"> </v>
      </c>
    </row>
    <row r="49">
      <c r="A49" t="str">
        <f>IF('Catálogos'!D50="","",'Catálogos'!E50)</f>
        <v xml:space="preserve"> </v>
      </c>
      <c r="B49" t="str">
        <f>IF('Catálogos'!D50="","",'Catálogos'!D50)</f>
        <v xml:space="preserve"> </v>
      </c>
      <c r="C49" t="str">
        <f>IF('Catálogos'!D50="","",'Catálogos'!F50)</f>
        <v xml:space="preserve"> </v>
      </c>
      <c r="D49" s="4" t="str">
        <f>IF(B49="","",COUNTIF('Registro de asistencia'!$C$2:$C$251,B49))</f>
        <v xml:space="preserve"> </v>
      </c>
      <c r="E49" s="4" t="str">
        <f>IF(B49="","",COUNTIFS('Registro de asistencia'!$C$2:$C$251,B49,'Registro de asistencia'!$K$2:$K$251,"Asistió"))</f>
        <v xml:space="preserve"> </v>
      </c>
      <c r="F49" s="4" t="str">
        <f>IF(B49="","",COUNTIFS('Registro de asistencia'!$C$2:$C$251,B49,'Registro de asistencia'!$K$2:$K$251,"Falta"))</f>
        <v xml:space="preserve"> </v>
      </c>
      <c r="G49" s="4" t="str">
        <f>IF(B49="","",COUNTIFS('Registro de asistencia'!$C$2:$C$251,B49,'Registro de asistencia'!$K$2:$K$251,"Permiso"))</f>
        <v xml:space="preserve"> </v>
      </c>
      <c r="H49" s="4" t="str">
        <f>IF(B49="","",COUNTIFS('Registro de asistencia'!$C$2:$C$251,B49,'Registro de asistencia'!$K$2:$K$251,"Vacaciones"))</f>
        <v xml:space="preserve"> </v>
      </c>
      <c r="I49" s="4" t="str">
        <f>IF(B49="","",COUNTIFS('Registro de asistencia'!$C$2:$C$251,B49,'Registro de asistencia'!$K$2:$K$251,"Incapacidad"))</f>
        <v xml:space="preserve"> </v>
      </c>
      <c r="J49" s="4" t="str">
        <f>IF(B49="","",COUNTIFS('Registro de asistencia'!$C$2:$C$251,B49,'Registro de asistencia'!$J$2:$J$251,"&gt;0"))</f>
        <v xml:space="preserve"> </v>
      </c>
      <c r="K49" s="4" t="str">
        <f>IF(B49="","",SUMIF('Registro de asistencia'!$C$2:$C$251,B49,'Registro de asistencia'!$J$2:$J$251))</f>
        <v xml:space="preserve"> </v>
      </c>
      <c r="L49" s="3" t="str">
        <f>IF(B49="","",SUMIF('Registro de asistencia'!$C$2:$C$251,B49,'Registro de asistencia'!$H$2:$H$251))</f>
        <v xml:space="preserve"> </v>
      </c>
      <c r="M49" s="3" t="str">
        <f>IF(B49="","",IFERROR(L49/COUNTIFS('Registro de asistencia'!$C$2:$C$251,B49,'Registro de asistencia'!$H$2:$H$251,"&gt;0"),0))</f>
        <v xml:space="preserve"> </v>
      </c>
    </row>
    <row r="50">
      <c r="A50" t="str">
        <f>IF('Catálogos'!D51="","",'Catálogos'!E51)</f>
        <v xml:space="preserve"> </v>
      </c>
      <c r="B50" t="str">
        <f>IF('Catálogos'!D51="","",'Catálogos'!D51)</f>
        <v xml:space="preserve"> </v>
      </c>
      <c r="C50" t="str">
        <f>IF('Catálogos'!D51="","",'Catálogos'!F51)</f>
        <v xml:space="preserve"> </v>
      </c>
      <c r="D50" s="4" t="str">
        <f>IF(B50="","",COUNTIF('Registro de asistencia'!$C$2:$C$251,B50))</f>
        <v xml:space="preserve"> </v>
      </c>
      <c r="E50" s="4" t="str">
        <f>IF(B50="","",COUNTIFS('Registro de asistencia'!$C$2:$C$251,B50,'Registro de asistencia'!$K$2:$K$251,"Asistió"))</f>
        <v xml:space="preserve"> </v>
      </c>
      <c r="F50" s="4" t="str">
        <f>IF(B50="","",COUNTIFS('Registro de asistencia'!$C$2:$C$251,B50,'Registro de asistencia'!$K$2:$K$251,"Falta"))</f>
        <v xml:space="preserve"> </v>
      </c>
      <c r="G50" s="4" t="str">
        <f>IF(B50="","",COUNTIFS('Registro de asistencia'!$C$2:$C$251,B50,'Registro de asistencia'!$K$2:$K$251,"Permiso"))</f>
        <v xml:space="preserve"> </v>
      </c>
      <c r="H50" s="4" t="str">
        <f>IF(B50="","",COUNTIFS('Registro de asistencia'!$C$2:$C$251,B50,'Registro de asistencia'!$K$2:$K$251,"Vacaciones"))</f>
        <v xml:space="preserve"> </v>
      </c>
      <c r="I50" s="4" t="str">
        <f>IF(B50="","",COUNTIFS('Registro de asistencia'!$C$2:$C$251,B50,'Registro de asistencia'!$K$2:$K$251,"Incapacidad"))</f>
        <v xml:space="preserve"> </v>
      </c>
      <c r="J50" s="4" t="str">
        <f>IF(B50="","",COUNTIFS('Registro de asistencia'!$C$2:$C$251,B50,'Registro de asistencia'!$J$2:$J$251,"&gt;0"))</f>
        <v xml:space="preserve"> </v>
      </c>
      <c r="K50" s="4" t="str">
        <f>IF(B50="","",SUMIF('Registro de asistencia'!$C$2:$C$251,B50,'Registro de asistencia'!$J$2:$J$251))</f>
        <v xml:space="preserve"> </v>
      </c>
      <c r="L50" s="3" t="str">
        <f>IF(B50="","",SUMIF('Registro de asistencia'!$C$2:$C$251,B50,'Registro de asistencia'!$H$2:$H$251))</f>
        <v xml:space="preserve"> </v>
      </c>
      <c r="M50" s="3" t="str">
        <f>IF(B50="","",IFERROR(L50/COUNTIFS('Registro de asistencia'!$C$2:$C$251,B50,'Registro de asistencia'!$H$2:$H$251,"&gt;0"),0))</f>
        <v xml:space="preserve"> </v>
      </c>
    </row>
    <row r="51">
      <c r="A51" t="str">
        <f>IF('Catálogos'!D52="","",'Catálogos'!E52)</f>
        <v xml:space="preserve"> </v>
      </c>
      <c r="B51" t="str">
        <f>IF('Catálogos'!D52="","",'Catálogos'!D52)</f>
        <v xml:space="preserve"> </v>
      </c>
      <c r="C51" t="str">
        <f>IF('Catálogos'!D52="","",'Catálogos'!F52)</f>
        <v xml:space="preserve"> </v>
      </c>
      <c r="D51" s="4" t="str">
        <f>IF(B51="","",COUNTIF('Registro de asistencia'!$C$2:$C$251,B51))</f>
        <v xml:space="preserve"> </v>
      </c>
      <c r="E51" s="4" t="str">
        <f>IF(B51="","",COUNTIFS('Registro de asistencia'!$C$2:$C$251,B51,'Registro de asistencia'!$K$2:$K$251,"Asistió"))</f>
        <v xml:space="preserve"> </v>
      </c>
      <c r="F51" s="4" t="str">
        <f>IF(B51="","",COUNTIFS('Registro de asistencia'!$C$2:$C$251,B51,'Registro de asistencia'!$K$2:$K$251,"Falta"))</f>
        <v xml:space="preserve"> </v>
      </c>
      <c r="G51" s="4" t="str">
        <f>IF(B51="","",COUNTIFS('Registro de asistencia'!$C$2:$C$251,B51,'Registro de asistencia'!$K$2:$K$251,"Permiso"))</f>
        <v xml:space="preserve"> </v>
      </c>
      <c r="H51" s="4" t="str">
        <f>IF(B51="","",COUNTIFS('Registro de asistencia'!$C$2:$C$251,B51,'Registro de asistencia'!$K$2:$K$251,"Vacaciones"))</f>
        <v xml:space="preserve"> </v>
      </c>
      <c r="I51" s="4" t="str">
        <f>IF(B51="","",COUNTIFS('Registro de asistencia'!$C$2:$C$251,B51,'Registro de asistencia'!$K$2:$K$251,"Incapacidad"))</f>
        <v xml:space="preserve"> </v>
      </c>
      <c r="J51" s="4" t="str">
        <f>IF(B51="","",COUNTIFS('Registro de asistencia'!$C$2:$C$251,B51,'Registro de asistencia'!$J$2:$J$251,"&gt;0"))</f>
        <v xml:space="preserve"> </v>
      </c>
      <c r="K51" s="4" t="str">
        <f>IF(B51="","",SUMIF('Registro de asistencia'!$C$2:$C$251,B51,'Registro de asistencia'!$J$2:$J$251))</f>
        <v xml:space="preserve"> </v>
      </c>
      <c r="L51" s="3" t="str">
        <f>IF(B51="","",SUMIF('Registro de asistencia'!$C$2:$C$251,B51,'Registro de asistencia'!$H$2:$H$251))</f>
        <v xml:space="preserve"> </v>
      </c>
      <c r="M51" s="3" t="str">
        <f>IF(B51="","",IFERROR(L51/COUNTIFS('Registro de asistencia'!$C$2:$C$251,B51,'Registro de asistencia'!$H$2:$H$251,"&gt;0"),0))</f>
        <v xml:space="preserve"> </v>
      </c>
    </row>
  </sheetData>
  <ignoredErrors>
    <ignoredError numberStoredAsText="1" sqref="A1:M51"/>
  </ignoredErrors>
</worksheet>
</file>

<file path=xl/worksheets/sheet4.xml><?xml version="1.0" encoding="utf-8"?>
<worksheet xmlns="http://schemas.openxmlformats.org/spreadsheetml/2006/main" xmlns:r="http://schemas.openxmlformats.org/officeDocument/2006/relationships">
  <dimension ref="A1:B12"/>
  <sheetViews>
    <sheetView workbookViewId="0"/>
  </sheetViews>
  <cols>
    <col min="1" max="1" width="32.83203125" customWidth="1"/>
    <col min="2" max="2" width="14.83203125" customWidth="1"/>
  </cols>
  <sheetData>
    <row r="1">
      <c r="A1" t="str">
        <v>Métrica</v>
      </c>
      <c r="B1" t="str">
        <v>Valor</v>
      </c>
    </row>
    <row r="2">
      <c r="A2" t="str">
        <v>Total de empleados</v>
      </c>
      <c r="B2" s="4">
        <f>COUNTIF('Catálogos'!$D$3:$D$52,"&lt;&gt;")</f>
        <v>3</v>
      </c>
    </row>
    <row r="3">
      <c r="A3" t="str">
        <v>Total de registros</v>
      </c>
      <c r="B3" s="4">
        <f>COUNTIF('Registro de asistencia'!$C$2:$C$251,"&lt;&gt;")</f>
        <v>4</v>
      </c>
    </row>
    <row r="4">
      <c r="A4" t="str">
        <v>Total de asistencias</v>
      </c>
      <c r="B4" s="4">
        <f>COUNTIF('Registro de asistencia'!$K$2:$K$251,"Asistió")</f>
        <v>3</v>
      </c>
    </row>
    <row r="5">
      <c r="A5" t="str">
        <v>Total de faltas</v>
      </c>
      <c r="B5" s="4">
        <f>COUNTIF('Registro de asistencia'!$K$2:$K$251,"Falta")</f>
        <v>0</v>
      </c>
    </row>
    <row r="6">
      <c r="A6" t="str">
        <v>Total de permisos</v>
      </c>
      <c r="B6" s="4">
        <f>COUNTIF('Registro de asistencia'!$K$2:$K$251,"Permiso")</f>
        <v>1</v>
      </c>
    </row>
    <row r="7">
      <c r="A7" t="str">
        <v>Total de vacaciones</v>
      </c>
      <c r="B7" s="4">
        <f>COUNTIF('Registro de asistencia'!$K$2:$K$251,"Vacaciones")</f>
        <v>0</v>
      </c>
    </row>
    <row r="8">
      <c r="A8" t="str">
        <v>Total de incapacidades</v>
      </c>
      <c r="B8" s="4">
        <f>COUNTIF('Registro de asistencia'!$K$2:$K$251,"Incapacidad")</f>
        <v>0</v>
      </c>
    </row>
    <row r="9">
      <c r="A9" t="str">
        <v>Total de retardos</v>
      </c>
      <c r="B9" s="4">
        <f>COUNTIF('Registro de asistencia'!$J$2:$J$251,"&gt;0")</f>
        <v>1</v>
      </c>
    </row>
    <row r="10">
      <c r="A10" t="str">
        <v>Total de minutos de retardo</v>
      </c>
      <c r="B10" s="4">
        <f>SUM('Registro de asistencia'!$J$2:$J$251)</f>
        <v>15</v>
      </c>
    </row>
    <row r="11">
      <c r="A11" t="str">
        <v>Horas trabajadas totales</v>
      </c>
      <c r="B11" s="3">
        <f>SUM('Registro de asistencia'!$H$2:$H$251)</f>
        <v>24.75</v>
      </c>
    </row>
    <row r="12">
      <c r="A12" t="str">
        <v>Promedio de horas por día</v>
      </c>
      <c r="B12" s="3">
        <f>IFERROR(AVERAGEIF('Registro de asistencia'!$H$2:$H$251,"&gt;0"),0)</f>
        <v>8.25</v>
      </c>
    </row>
  </sheetData>
  <ignoredErrors>
    <ignoredError numberStoredAsText="1" sqref="A1:B12"/>
  </ignoredErrors>
</worksheet>
</file>

<file path=xl/worksheets/sheet5.xml><?xml version="1.0" encoding="utf-8"?>
<worksheet xmlns="http://schemas.openxmlformats.org/spreadsheetml/2006/main" xmlns:r="http://schemas.openxmlformats.org/officeDocument/2006/relationships">
  <dimension ref="A1:H52"/>
  <sheetViews>
    <sheetView workbookViewId="0"/>
  </sheetViews>
  <cols>
    <col min="1" max="1" width="16.83203125" customWidth="1"/>
    <col min="2" max="2" width="18.83203125" customWidth="1"/>
    <col min="3" max="3" width="3.83203125" customWidth="1"/>
    <col min="4" max="4" width="14.83203125" customWidth="1"/>
    <col min="5" max="5" width="22.83203125" customWidth="1"/>
    <col min="6" max="6" width="20.83203125" customWidth="1"/>
    <col min="7" max="7" width="21.83203125" customWidth="1"/>
    <col min="8" max="8" width="16.83203125" customWidth="1"/>
  </cols>
  <sheetData>
    <row r="1">
      <c r="A1" t="str">
        <v>Catálogo</v>
      </c>
      <c r="B1" t="str">
        <v>Valores</v>
      </c>
      <c r="C1" t="str">
        <v/>
      </c>
      <c r="D1" t="str">
        <v>Empleados (captura aquí)</v>
      </c>
      <c r="E1" t="str">
        <v/>
      </c>
      <c r="F1" t="str">
        <v/>
      </c>
      <c r="G1" t="str">
        <v/>
      </c>
      <c r="H1" t="str">
        <v/>
      </c>
    </row>
    <row r="2">
      <c r="A2" t="str">
        <v/>
      </c>
      <c r="B2" t="str">
        <v/>
      </c>
      <c r="C2" t="str">
        <v/>
      </c>
      <c r="D2" t="str">
        <v>ID empleado</v>
      </c>
      <c r="E2" t="str">
        <v>Empleado</v>
      </c>
      <c r="F2" t="str">
        <v>Área / equipo</v>
      </c>
      <c r="G2" t="str">
        <v>Hora esperada entrada</v>
      </c>
      <c r="H2" t="str">
        <v>Jornada</v>
      </c>
    </row>
    <row r="3">
      <c r="A3" t="str">
        <v>Estatus</v>
      </c>
      <c r="B3" t="str">
        <v>Asistió</v>
      </c>
      <c r="D3" t="str">
        <v>EMP001</v>
      </c>
      <c r="E3" t="str">
        <v>Ana López</v>
      </c>
      <c r="F3" t="str">
        <v>Operaciones</v>
      </c>
      <c r="G3" s="2">
        <v>0.375</v>
      </c>
      <c r="H3" t="str">
        <v>Diurna</v>
      </c>
    </row>
    <row r="4">
      <c r="A4" t="str">
        <v/>
      </c>
      <c r="B4" t="str">
        <v>Falta</v>
      </c>
      <c r="D4" t="str">
        <v>EMP002</v>
      </c>
      <c r="E4" t="str">
        <v>Carlos Pérez</v>
      </c>
      <c r="F4" t="str">
        <v>Ventas</v>
      </c>
      <c r="G4" s="2">
        <v>0.375</v>
      </c>
      <c r="H4" t="str">
        <v>Diurna</v>
      </c>
    </row>
    <row r="5">
      <c r="A5" t="str">
        <v/>
      </c>
      <c r="B5" t="str">
        <v>Permiso</v>
      </c>
      <c r="D5" t="str">
        <v>EMP003</v>
      </c>
      <c r="E5" t="str">
        <v>María Ramírez</v>
      </c>
      <c r="F5" t="str">
        <v>Administración</v>
      </c>
      <c r="G5" s="2">
        <v>0.375</v>
      </c>
      <c r="H5" t="str">
        <v>Diurna</v>
      </c>
    </row>
    <row r="6">
      <c r="A6" t="str">
        <v/>
      </c>
      <c r="B6" t="str">
        <v>Vacaciones</v>
      </c>
    </row>
    <row r="7">
      <c r="A7" t="str">
        <v/>
      </c>
      <c r="B7" t="str">
        <v>Incapacidad</v>
      </c>
    </row>
    <row r="8">
      <c r="A8" t="str">
        <v/>
      </c>
      <c r="B8" t="str">
        <v>Descanso</v>
      </c>
    </row>
    <row r="9">
      <c r="A9" t="str">
        <v/>
      </c>
      <c r="B9" t="str">
        <v/>
      </c>
    </row>
    <row r="10">
      <c r="A10" t="str">
        <v>Tipo de día</v>
      </c>
      <c r="B10" t="str">
        <v>Normal</v>
      </c>
    </row>
    <row r="11">
      <c r="A11" t="str">
        <v/>
      </c>
      <c r="B11" t="str">
        <v>Descanso</v>
      </c>
    </row>
    <row r="12">
      <c r="A12" t="str">
        <v/>
      </c>
      <c r="B12" t="str">
        <v>Festivo</v>
      </c>
    </row>
    <row r="13">
      <c r="A13" t="str">
        <v/>
      </c>
      <c r="B13" t="str">
        <v/>
      </c>
    </row>
    <row r="14">
      <c r="A14" t="str">
        <v>Jornada</v>
      </c>
      <c r="B14" t="str">
        <v>Diurna</v>
      </c>
    </row>
    <row r="15">
      <c r="A15" t="str">
        <v/>
      </c>
      <c r="B15" t="str">
        <v>Nocturna</v>
      </c>
    </row>
    <row r="16">
      <c r="A16" t="str">
        <v/>
      </c>
      <c r="B16" t="str">
        <v>Mixta</v>
      </c>
    </row>
    <row r="17">
      <c r="A17" t="str">
        <v/>
      </c>
      <c r="B17" t="str">
        <v>Personalizada</v>
      </c>
    </row>
  </sheetData>
  <mergeCells count="1">
    <mergeCell ref="D1:H1"/>
  </mergeCells>
  <dataValidations count="1">
    <dataValidation type="list" allowBlank="1" showErrorMessage="1" showInputMessage="1" errorStyle="stop" sqref="H3:H52" errorTitle="Valor no válido" error="Selecciona una jornada válida de Catálogos." promptTitle="Selecciona del catálogo" prompt="Selecciona la jornada del empleado.">
      <formula1>ListaJornada</formula1>
    </dataValidation>
  </dataValidations>
  <ignoredErrors>
    <ignoredError numberStoredAsText="1" sqref="A1:H52"/>
  </ignoredErrors>
</worksheet>
</file>

<file path=xl/worksheets/sheet6.xml><?xml version="1.0" encoding="utf-8"?>
<worksheet xmlns="http://schemas.openxmlformats.org/spreadsheetml/2006/main" xmlns:r="http://schemas.openxmlformats.org/officeDocument/2006/relationships">
  <dimension ref="A1:C9"/>
  <sheetViews>
    <sheetView workbookViewId="0"/>
  </sheetViews>
  <cols>
    <col min="1" max="1" width="14.83203125" customWidth="1"/>
    <col min="2" max="2" width="50.83203125" customWidth="1"/>
    <col min="3" max="3" width="60.83203125" customWidth="1"/>
  </cols>
  <sheetData>
    <row r="1">
      <c r="A1" t="str">
        <v>Fecha</v>
      </c>
      <c r="B1" t="str">
        <v>Nombre</v>
      </c>
      <c r="C1" t="str">
        <v>Notas</v>
      </c>
    </row>
    <row r="2">
      <c r="A2" s="1">
        <v>46023</v>
      </c>
      <c r="B2" t="str">
        <v>Año nuevo</v>
      </c>
      <c r="C2" t="str">
        <v>Primer día del año.</v>
      </c>
    </row>
    <row r="3">
      <c r="A3" s="1">
        <v>46055</v>
      </c>
      <c r="B3" t="str">
        <v>Día de la Constitución (primer lunes)</v>
      </c>
      <c r="C3" t="str">
        <v>Se celebra el primer lunes de febrero por Ley.</v>
      </c>
    </row>
    <row r="4">
      <c r="A4" s="1">
        <v>46097</v>
      </c>
      <c r="B4" t="str">
        <v>Natalicio de Benito Juárez (tercer lunes)</v>
      </c>
      <c r="C4" t="str">
        <v>Se celebra el tercer lunes de marzo por Ley.</v>
      </c>
    </row>
    <row r="5">
      <c r="A5" s="1">
        <v>46143</v>
      </c>
      <c r="B5" t="str">
        <v>Día del Trabajo</v>
      </c>
      <c r="C5" t="str">
        <v>1 de mayo.</v>
      </c>
    </row>
    <row r="6">
      <c r="A6" s="1">
        <v>46281</v>
      </c>
      <c r="B6" t="str">
        <v>Día de la Independencia</v>
      </c>
      <c r="C6" t="str">
        <v>16 de septiembre.</v>
      </c>
    </row>
    <row r="7">
      <c r="A7" s="1">
        <v>46342</v>
      </c>
      <c r="B7" t="str">
        <v>Revolución Mexicana (tercer lunes)</v>
      </c>
      <c r="C7" t="str">
        <v>Se celebra el tercer lunes de noviembre por Ley.</v>
      </c>
    </row>
    <row r="8">
      <c r="A8" s="1">
        <v>46381</v>
      </c>
      <c r="B8" t="str">
        <v>Navidad</v>
      </c>
      <c r="C8" t="str">
        <v>25 de diciembre.</v>
      </c>
    </row>
    <row r="9">
      <c r="A9" s="1">
        <v>47757</v>
      </c>
      <c r="B9" t="str">
        <v>Transmisión del Poder Ejecutivo Federal</v>
      </c>
      <c r="C9" t="str">
        <v>1 de octubre cada seis años cuando corresponde.</v>
      </c>
    </row>
  </sheetData>
  <autoFilter ref="A1:C9"/>
  <mergeCells count="1">
    <mergeCell ref="B12:C12"/>
  </mergeCells>
  <ignoredErrors>
    <ignoredError numberStoredAsText="1" sqref="A1:C9"/>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Worksheets</vt:lpstr>
      </vt:variant>
      <vt:variant>
        <vt:i4>6</vt:i4>
      </vt:variant>
    </vt:vector>
  </HeadingPairs>
  <TitlesOfParts>
    <vt:vector size="6" baseType="lpstr">
      <vt:lpstr>Instrucciones</vt:lpstr>
      <vt:lpstr>Registro de asistencia</vt:lpstr>
      <vt:lpstr>Resumen por empleado</vt:lpstr>
      <vt:lpstr>Resumen del periodo</vt:lpstr>
      <vt:lpstr>Catálogos</vt:lpstr>
      <vt:lpstr>Festivos México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